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240" yWindow="180" windowWidth="16275" windowHeight="69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9" i="1" l="1"/>
  <c r="D49" i="1" s="1"/>
  <c r="D27" i="1" l="1"/>
  <c r="B19" i="1" l="1"/>
  <c r="B17" i="1"/>
  <c r="B22" i="1" l="1"/>
  <c r="B30" i="1" s="1"/>
  <c r="D31" i="1" s="1"/>
  <c r="D62" i="1"/>
  <c r="D61" i="1"/>
  <c r="D60" i="1"/>
  <c r="D59" i="1"/>
  <c r="D35" i="1" l="1"/>
  <c r="D58" i="1"/>
  <c r="D57" i="1"/>
  <c r="D56" i="1"/>
  <c r="D55" i="1"/>
  <c r="D54" i="1"/>
  <c r="D53" i="1"/>
  <c r="D52" i="1"/>
  <c r="D45" i="1"/>
  <c r="D44" i="1"/>
  <c r="B27" i="1"/>
  <c r="B20" i="1"/>
</calcChain>
</file>

<file path=xl/sharedStrings.xml><?xml version="1.0" encoding="utf-8"?>
<sst xmlns="http://schemas.openxmlformats.org/spreadsheetml/2006/main" count="97" uniqueCount="80">
  <si>
    <t>Please complete the yellow shaded items.</t>
  </si>
  <si>
    <t>STORMWATER MANAGEMENT PERMIT APPLICATION FORM</t>
  </si>
  <si>
    <t>I.  PROJECT INFORMATION</t>
  </si>
  <si>
    <t>Project Name</t>
  </si>
  <si>
    <t>Contact Person</t>
  </si>
  <si>
    <t>Phone Number</t>
  </si>
  <si>
    <t>Date</t>
  </si>
  <si>
    <t>II.  DESIGN INFORMATION</t>
  </si>
  <si>
    <t>Site Characteristics</t>
  </si>
  <si>
    <r>
      <t>ft</t>
    </r>
    <r>
      <rPr>
        <vertAlign val="superscript"/>
        <sz val="13"/>
        <rFont val="Arial Narrow"/>
        <family val="2"/>
      </rPr>
      <t>2</t>
    </r>
  </si>
  <si>
    <t>Percent impervious</t>
  </si>
  <si>
    <t>%</t>
  </si>
  <si>
    <t>Peak Flow Calculations</t>
  </si>
  <si>
    <t>in/hr</t>
  </si>
  <si>
    <r>
      <t>ft</t>
    </r>
    <r>
      <rPr>
        <vertAlign val="superscript"/>
        <sz val="13"/>
        <rFont val="Arial Narrow"/>
        <family val="2"/>
      </rPr>
      <t>3</t>
    </r>
    <r>
      <rPr>
        <sz val="13"/>
        <rFont val="Arial Narrow"/>
        <family val="2"/>
      </rPr>
      <t>/sec</t>
    </r>
  </si>
  <si>
    <r>
      <t>ft</t>
    </r>
    <r>
      <rPr>
        <vertAlign val="superscript"/>
        <sz val="13"/>
        <rFont val="Arial Narrow"/>
        <family val="2"/>
      </rPr>
      <t>3</t>
    </r>
  </si>
  <si>
    <t>Volume provided</t>
  </si>
  <si>
    <t>Soil type</t>
  </si>
  <si>
    <t>SHWT elevation</t>
  </si>
  <si>
    <t>fmsl</t>
  </si>
  <si>
    <t>Basin Design Parameters</t>
  </si>
  <si>
    <t>Drawdown time</t>
  </si>
  <si>
    <t>days</t>
  </si>
  <si>
    <t>Basin side slopes</t>
  </si>
  <si>
    <t>:1</t>
  </si>
  <si>
    <t>Basin bottom elevation</t>
  </si>
  <si>
    <t>Storage elevation</t>
  </si>
  <si>
    <t>Top elevation</t>
  </si>
  <si>
    <t>Basin Bottom Dimensions</t>
  </si>
  <si>
    <t>Basin length</t>
  </si>
  <si>
    <t>ft</t>
  </si>
  <si>
    <t>Basin width</t>
  </si>
  <si>
    <t>Additional Information</t>
  </si>
  <si>
    <t>Maximum runoff to each inlet to the basin?</t>
  </si>
  <si>
    <t>ac-in</t>
  </si>
  <si>
    <t>Distance to structure</t>
  </si>
  <si>
    <t>Separation from impervious soil layer</t>
  </si>
  <si>
    <t>Naturally occuring soil above shwt</t>
  </si>
  <si>
    <t>Proposed drainage easement provided?</t>
  </si>
  <si>
    <t>Capures all runoff at ultimate build-out?</t>
  </si>
  <si>
    <t>INFILTRATION BASIN</t>
  </si>
  <si>
    <t>This form must be completely filled out, printed, initialed, and submitted.</t>
  </si>
  <si>
    <r>
      <t xml:space="preserve">Drainage area number </t>
    </r>
    <r>
      <rPr>
        <sz val="10"/>
        <rFont val="Arial Narrow"/>
        <family val="2"/>
      </rPr>
      <t>(for projects with multiple drainage areas, as labeled on plans)</t>
    </r>
  </si>
  <si>
    <r>
      <t xml:space="preserve">Drainage area </t>
    </r>
    <r>
      <rPr>
        <sz val="10"/>
        <rFont val="Arial Narrow"/>
        <family val="2"/>
      </rPr>
      <t>(Include both on- and off-site areas that flow to the infiltration basin)</t>
    </r>
  </si>
  <si>
    <r>
      <t xml:space="preserve">Impervious surface area </t>
    </r>
    <r>
      <rPr>
        <sz val="10"/>
        <rFont val="Arial Narrow"/>
        <family val="2"/>
      </rPr>
      <t>(Include both on- and off-site areas that flow to the infiltration basin)</t>
    </r>
  </si>
  <si>
    <r>
      <t xml:space="preserve">Peak flow from the </t>
    </r>
    <r>
      <rPr>
        <b/>
        <sz val="13"/>
        <rFont val="Arial Narrow"/>
        <family val="2"/>
      </rPr>
      <t>wooded</t>
    </r>
    <r>
      <rPr>
        <sz val="13"/>
        <rFont val="Arial Narrow"/>
        <family val="2"/>
      </rPr>
      <t xml:space="preserve"> 2-year, 24-hour storm</t>
    </r>
  </si>
  <si>
    <t>Post-development 10-yr, 24-hr discharge</t>
  </si>
  <si>
    <r>
      <t>Soils Report Summary</t>
    </r>
    <r>
      <rPr>
        <b/>
        <i/>
        <sz val="13"/>
        <rFont val="Arial Narrow"/>
        <family val="2"/>
      </rPr>
      <t xml:space="preserve">  </t>
    </r>
    <r>
      <rPr>
        <b/>
        <sz val="10"/>
        <rFont val="Arial Narrow"/>
        <family val="2"/>
      </rPr>
      <t>(Include soils report)</t>
    </r>
  </si>
  <si>
    <r>
      <t xml:space="preserve">Infiltration rate </t>
    </r>
    <r>
      <rPr>
        <sz val="10"/>
        <rFont val="Arial Narrow"/>
        <family val="2"/>
      </rPr>
      <t>(Minimum 0.52 in/hr)</t>
    </r>
  </si>
  <si>
    <r>
      <t xml:space="preserve">Storage Surface Area </t>
    </r>
    <r>
      <rPr>
        <sz val="10"/>
        <rFont val="Arial Narrow"/>
        <family val="2"/>
      </rPr>
      <t>(Provide surface area at storage elevation)</t>
    </r>
  </si>
  <si>
    <r>
      <t xml:space="preserve">Bottom Surface Area </t>
    </r>
    <r>
      <rPr>
        <sz val="10"/>
        <rFont val="Arial Narrow"/>
        <family val="2"/>
      </rPr>
      <t>(Used to calculate drawdown time)</t>
    </r>
  </si>
  <si>
    <r>
      <t xml:space="preserve">Length of vegetative filter for overflow </t>
    </r>
    <r>
      <rPr>
        <sz val="10"/>
        <rFont val="Arial Narrow"/>
        <family val="2"/>
      </rPr>
      <t>(Minimum 50 feet in length for SA waters; Minimum 30 feet in length for non-SA waters)</t>
    </r>
  </si>
  <si>
    <r>
      <t xml:space="preserve">Distance from surface waters  </t>
    </r>
    <r>
      <rPr>
        <sz val="10"/>
        <rFont val="Arial Narrow"/>
        <family val="2"/>
      </rPr>
      <t>(Minimum 50 feet from SA waters; Minimum 30 feet from non-SA waters)</t>
    </r>
  </si>
  <si>
    <r>
      <t xml:space="preserve">Distance from water supply well(s) </t>
    </r>
    <r>
      <rPr>
        <sz val="10"/>
        <rFont val="Arial Narrow"/>
        <family val="2"/>
      </rPr>
      <t>(Minimum 100 feet)</t>
    </r>
  </si>
  <si>
    <r>
      <t xml:space="preserve">Bottom covered with 4-in of clean sand? </t>
    </r>
    <r>
      <rPr>
        <sz val="10"/>
        <rFont val="Arial Narrow"/>
        <family val="2"/>
      </rPr>
      <t>(Bottom of basin must be covered with clean sand to an average depth of 4 inches, unless native soils contain less than 2% fines)</t>
    </r>
  </si>
  <si>
    <r>
      <t xml:space="preserve">Bypass provided for larger storms? </t>
    </r>
    <r>
      <rPr>
        <sz val="10"/>
        <rFont val="Arial Narrow"/>
        <family val="2"/>
      </rPr>
      <t>(Runoff in excess of design volume must be bypassed)</t>
    </r>
  </si>
  <si>
    <r>
      <t xml:space="preserve">Pretreatment device provided </t>
    </r>
    <r>
      <rPr>
        <sz val="10"/>
        <rFont val="Arial Narrow"/>
        <family val="2"/>
      </rPr>
      <t>(List type provided)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</si>
  <si>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</si>
  <si>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</si>
  <si>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</si>
  <si>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</si>
  <si>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</si>
  <si>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>7.  The supporting calculations.</t>
  </si>
  <si>
    <t xml:space="preserve">1.  Plans (1" - 50' or larger) of the entire site showing:
- Design at ultimate build-out,
- Off-site drainage (if applicable),
- Delineated drainage basins (include Rational C or Curve Number, CN per basin),
- Basin dimensions,
- Pretreatment system,
- High flow bypass system,
- Overflow device
- Maintenance access, 
- Proposed drainage easement and public right of way (ROW), and
- Boundaries of drainage easement. </t>
  </si>
  <si>
    <t xml:space="preserve">2.  Plan details (1" = 30' or larger) for the infiltration basin showing:     
-Bypass structure, 
- Basin bottom dimensions, 
- Basin cross-section with benchmark for sediment cleanout,
- Flow distribution detail for inflow,
- Vegetated filter strip, and
- Pretreatment device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</si>
  <si>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Section view of the infiltration basin (1" = 20' or larger) showing:        
- Pretreatment and treatment areas, and
- Inlet and outlet structures</t>
  </si>
  <si>
    <t>4.  A table of elevations, areas, incremental volumes, &amp; accumulated volumes to verify the volume provided.</t>
  </si>
  <si>
    <t>6.  A construction sequence that shows how the infiltration basin will be protected from sediment until the entire drainage area is stabilized.</t>
  </si>
  <si>
    <t>5.  A soils report that is based on actual field investigations, soil borings, and infiltration tests. County soil maps are not acceptable.</t>
  </si>
  <si>
    <r>
      <t xml:space="preserve">8.  A detailed description for the operation and maintenance of the infiltration basin. Refer to the </t>
    </r>
    <r>
      <rPr>
        <i/>
        <sz val="12"/>
        <rFont val="Arial Narrow"/>
        <family val="2"/>
      </rPr>
      <t>Currituck County Stormwater Manual Appendix B - Sample Maintenance Plan</t>
    </r>
  </si>
  <si>
    <t>Project within 0.5 miles &amp; draining to SA Waters</t>
  </si>
  <si>
    <t>Yes</t>
  </si>
  <si>
    <t>No</t>
  </si>
  <si>
    <t>Storage Volume</t>
  </si>
  <si>
    <t>Pre/Post peak flow control</t>
  </si>
  <si>
    <t>DA</t>
  </si>
  <si>
    <t>acres</t>
  </si>
  <si>
    <t>IA</t>
  </si>
  <si>
    <t>Rv</t>
  </si>
  <si>
    <r>
      <t xml:space="preserve">Minimum volume required </t>
    </r>
    <r>
      <rPr>
        <sz val="10"/>
        <rFont val="Arial Narrow"/>
        <family val="2"/>
      </rPr>
      <t>(1.5" Rainfall Water Quality 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</si>
</sst>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b/>
      <i/>
      <sz val="13"/>
      <name val="Arial Narrow"/>
      <family val="2"/>
    </font>
    <font>
      <vertAlign val="superscript"/>
      <sz val="13"/>
      <name val="Arial Narrow"/>
      <family val="2"/>
    </font>
    <font>
      <b/>
      <sz val="13"/>
      <name val="Arial Narrow"/>
      <family val="2"/>
    </font>
    <font>
      <u/>
      <sz val="12"/>
      <name val="Arial Narrow"/>
      <family val="2"/>
    </font>
    <font>
      <b/>
      <sz val="18"/>
      <color indexed="18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  <font>
      <b/>
      <sz val="10"/>
      <name val="Arial Narrow"/>
      <family val="2"/>
    </font>
    <font>
      <sz val="13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98">
    <xf numFmtId="0" fontId="0" fillId="0" borderId="0" xfId="0"/>
    <xf numFmtId="0" fontId="1" fillId="0" borderId="0" xfId="1"/>
    <xf numFmtId="0" fontId="2" fillId="2" borderId="0" xfId="1" applyFont="1" applyFill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3" borderId="0" xfId="1" applyFont="1" applyFill="1" applyAlignment="1">
      <alignment horizontal="right" vertical="center" wrapText="1"/>
    </xf>
    <xf numFmtId="0" fontId="10" fillId="0" borderId="0" xfId="1" applyFont="1" applyAlignment="1">
      <alignment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4" borderId="3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4" fontId="5" fillId="0" borderId="5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4" fontId="5" fillId="2" borderId="1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10" fillId="0" borderId="0" xfId="3" applyFont="1" applyAlignment="1">
      <alignment vertical="center" wrapText="1"/>
    </xf>
    <xf numFmtId="0" fontId="14" fillId="0" borderId="0" xfId="3"/>
    <xf numFmtId="0" fontId="6" fillId="4" borderId="2" xfId="3" applyFont="1" applyFill="1" applyBorder="1"/>
    <xf numFmtId="0" fontId="6" fillId="4" borderId="2" xfId="3" applyFont="1" applyFill="1" applyBorder="1" applyAlignment="1">
      <alignment horizontal="right"/>
    </xf>
    <xf numFmtId="0" fontId="13" fillId="0" borderId="0" xfId="3" applyFont="1" applyBorder="1"/>
    <xf numFmtId="0" fontId="6" fillId="5" borderId="0" xfId="3" applyFont="1" applyFill="1"/>
    <xf numFmtId="0" fontId="6" fillId="5" borderId="0" xfId="3" applyFont="1" applyFill="1" applyAlignment="1">
      <alignment horizontal="right"/>
    </xf>
    <xf numFmtId="0" fontId="2" fillId="5" borderId="0" xfId="3" applyFont="1" applyFill="1"/>
    <xf numFmtId="0" fontId="5" fillId="5" borderId="0" xfId="3" applyFont="1" applyFill="1" applyAlignment="1">
      <alignment horizontal="left" vertical="center" wrapText="1"/>
    </xf>
    <xf numFmtId="0" fontId="6" fillId="5" borderId="0" xfId="3" applyFont="1" applyFill="1" applyAlignment="1">
      <alignment horizontal="left" vertical="center" wrapText="1"/>
    </xf>
    <xf numFmtId="0" fontId="14" fillId="0" borderId="0" xfId="3" applyAlignment="1">
      <alignment wrapText="1"/>
    </xf>
    <xf numFmtId="0" fontId="3" fillId="4" borderId="3" xfId="3" applyFont="1" applyFill="1" applyBorder="1" applyAlignment="1">
      <alignment wrapText="1"/>
    </xf>
    <xf numFmtId="0" fontId="3" fillId="5" borderId="0" xfId="3" applyFont="1" applyFill="1" applyAlignment="1">
      <alignment wrapText="1"/>
    </xf>
    <xf numFmtId="0" fontId="2" fillId="0" borderId="8" xfId="3" applyFont="1" applyBorder="1" applyAlignment="1">
      <alignment vertical="top"/>
    </xf>
    <xf numFmtId="0" fontId="2" fillId="0" borderId="8" xfId="3" applyFont="1" applyBorder="1" applyAlignment="1"/>
    <xf numFmtId="0" fontId="2" fillId="0" borderId="9" xfId="3" applyFont="1" applyBorder="1" applyAlignment="1"/>
    <xf numFmtId="0" fontId="2" fillId="0" borderId="9" xfId="3" applyFont="1" applyBorder="1" applyAlignment="1">
      <alignment vertical="top"/>
    </xf>
    <xf numFmtId="0" fontId="10" fillId="5" borderId="0" xfId="3" applyFont="1" applyFill="1" applyAlignment="1">
      <alignment horizontal="center" vertical="center"/>
    </xf>
    <xf numFmtId="0" fontId="2" fillId="6" borderId="2" xfId="3" applyFont="1" applyFill="1" applyBorder="1"/>
    <xf numFmtId="0" fontId="6" fillId="6" borderId="2" xfId="3" applyFont="1" applyFill="1" applyBorder="1"/>
    <xf numFmtId="0" fontId="7" fillId="0" borderId="0" xfId="1" applyFont="1" applyBorder="1" applyAlignment="1">
      <alignment vertical="center" wrapText="1"/>
    </xf>
    <xf numFmtId="164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Font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2" fillId="7" borderId="0" xfId="1" applyFont="1" applyFill="1" applyAlignment="1">
      <alignment vertical="center" wrapText="1"/>
    </xf>
    <xf numFmtId="4" fontId="5" fillId="7" borderId="1" xfId="1" applyNumberFormat="1" applyFont="1" applyFill="1" applyBorder="1" applyAlignment="1" applyProtection="1">
      <alignment horizontal="center" vertical="center"/>
      <protection locked="0"/>
    </xf>
    <xf numFmtId="0" fontId="5" fillId="7" borderId="0" xfId="1" applyFont="1" applyFill="1" applyAlignment="1">
      <alignment vertical="center"/>
    </xf>
    <xf numFmtId="0" fontId="5" fillId="7" borderId="0" xfId="1" applyFont="1" applyFill="1" applyBorder="1" applyAlignment="1">
      <alignment vertical="center"/>
    </xf>
    <xf numFmtId="0" fontId="0" fillId="7" borderId="0" xfId="0" applyFill="1"/>
    <xf numFmtId="4" fontId="5" fillId="7" borderId="5" xfId="1" applyNumberFormat="1" applyFont="1" applyFill="1" applyBorder="1" applyAlignment="1" applyProtection="1">
      <alignment horizontal="center" vertical="center"/>
      <protection locked="0"/>
    </xf>
    <xf numFmtId="0" fontId="5" fillId="7" borderId="0" xfId="3" applyFont="1" applyFill="1" applyAlignment="1">
      <alignment vertical="center" wrapText="1"/>
    </xf>
    <xf numFmtId="164" fontId="5" fillId="7" borderId="0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0" xfId="3" applyFont="1" applyAlignment="1">
      <alignment vertical="center" wrapText="1"/>
    </xf>
    <xf numFmtId="0" fontId="2" fillId="0" borderId="0" xfId="3" applyFont="1" applyAlignment="1">
      <alignment vertical="top" wrapText="1"/>
    </xf>
    <xf numFmtId="0" fontId="10" fillId="5" borderId="0" xfId="3" applyFont="1" applyFill="1"/>
    <xf numFmtId="0" fontId="5" fillId="5" borderId="0" xfId="3" applyFont="1" applyFill="1" applyAlignment="1">
      <alignment horizontal="left" vertical="center" wrapText="1"/>
    </xf>
    <xf numFmtId="0" fontId="10" fillId="5" borderId="0" xfId="3" applyFont="1" applyFill="1" applyAlignment="1">
      <alignment horizontal="center" vertical="center"/>
    </xf>
    <xf numFmtId="4" fontId="2" fillId="2" borderId="6" xfId="3" applyNumberFormat="1" applyFont="1" applyFill="1" applyBorder="1" applyAlignment="1" applyProtection="1">
      <alignment horizontal="left" vertical="top" wrapText="1"/>
      <protection locked="0"/>
    </xf>
    <xf numFmtId="4" fontId="2" fillId="2" borderId="1" xfId="3" applyNumberFormat="1" applyFont="1" applyFill="1" applyBorder="1" applyAlignment="1" applyProtection="1">
      <alignment horizontal="left" vertical="top" wrapText="1"/>
      <protection locked="0"/>
    </xf>
    <xf numFmtId="4" fontId="2" fillId="2" borderId="7" xfId="3" applyNumberFormat="1" applyFont="1" applyFill="1" applyBorder="1" applyAlignment="1" applyProtection="1">
      <alignment horizontal="left" vertical="top" wrapText="1"/>
      <protection locked="0"/>
    </xf>
    <xf numFmtId="4" fontId="2" fillId="2" borderId="2" xfId="3" applyNumberFormat="1" applyFont="1" applyFill="1" applyBorder="1" applyAlignment="1" applyProtection="1">
      <alignment horizontal="left" vertical="top" wrapText="1"/>
      <protection locked="0"/>
    </xf>
    <xf numFmtId="0" fontId="4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2 2" xfId="3"/>
    <cellStyle name="Normal 2 3" xfId="4"/>
    <cellStyle name="Normal 2 4" xfId="6"/>
    <cellStyle name="Normal 2 4 2" xfId="7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26" workbookViewId="0">
      <selection activeCell="B18" sqref="B18"/>
    </sheetView>
  </sheetViews>
  <sheetFormatPr defaultRowHeight="15" x14ac:dyDescent="0.25"/>
  <cols>
    <col min="1" max="1" width="63.7109375" customWidth="1"/>
    <col min="2" max="2" width="13.140625" customWidth="1"/>
    <col min="4" max="4" width="38.140625" customWidth="1"/>
    <col min="7" max="7" width="0" hidden="1" customWidth="1"/>
  </cols>
  <sheetData>
    <row r="1" spans="1:7" ht="15.75" x14ac:dyDescent="0.25">
      <c r="A1" s="2" t="s">
        <v>0</v>
      </c>
      <c r="B1" s="8"/>
      <c r="C1" s="9"/>
      <c r="D1" s="10"/>
      <c r="E1" s="1"/>
      <c r="F1" s="1"/>
      <c r="G1" s="1"/>
    </row>
    <row r="2" spans="1:7" ht="18" x14ac:dyDescent="0.25">
      <c r="A2" s="89" t="s">
        <v>1</v>
      </c>
      <c r="B2" s="89"/>
      <c r="C2" s="89"/>
      <c r="D2" s="89"/>
      <c r="E2" s="5"/>
      <c r="F2" s="5"/>
      <c r="G2" s="5"/>
    </row>
    <row r="3" spans="1:7" ht="18" x14ac:dyDescent="0.25">
      <c r="A3" s="89"/>
      <c r="B3" s="89"/>
      <c r="C3" s="89"/>
      <c r="D3" s="89"/>
      <c r="E3" s="5"/>
      <c r="F3" s="5"/>
      <c r="G3" s="5"/>
    </row>
    <row r="4" spans="1:7" ht="23.25" x14ac:dyDescent="0.25">
      <c r="A4" s="90" t="s">
        <v>40</v>
      </c>
      <c r="B4" s="90"/>
      <c r="C4" s="90"/>
      <c r="D4" s="90"/>
      <c r="E4" s="5"/>
      <c r="F4" s="5"/>
      <c r="G4" s="5"/>
    </row>
    <row r="5" spans="1:7" ht="18" x14ac:dyDescent="0.25">
      <c r="A5" s="91" t="s">
        <v>41</v>
      </c>
      <c r="B5" s="91"/>
      <c r="C5" s="91"/>
      <c r="D5" s="91"/>
      <c r="E5" s="5"/>
      <c r="F5" s="5"/>
      <c r="G5" s="5"/>
    </row>
    <row r="6" spans="1:7" ht="15.75" x14ac:dyDescent="0.25">
      <c r="A6" s="11"/>
      <c r="B6" s="12"/>
      <c r="C6" s="12"/>
      <c r="D6" s="11"/>
      <c r="E6" s="5"/>
      <c r="F6" s="5"/>
      <c r="G6" s="5" t="s">
        <v>71</v>
      </c>
    </row>
    <row r="7" spans="1:7" ht="18" x14ac:dyDescent="0.25">
      <c r="A7" s="17" t="s">
        <v>2</v>
      </c>
      <c r="B7" s="18"/>
      <c r="C7" s="19"/>
      <c r="D7" s="20"/>
      <c r="E7" s="5"/>
      <c r="F7" s="5"/>
      <c r="G7" s="5" t="s">
        <v>72</v>
      </c>
    </row>
    <row r="8" spans="1:7" ht="17.25" x14ac:dyDescent="0.25">
      <c r="A8" s="6" t="s">
        <v>3</v>
      </c>
      <c r="B8" s="94"/>
      <c r="C8" s="95"/>
      <c r="D8" s="95"/>
      <c r="E8" s="21"/>
      <c r="F8" s="21"/>
      <c r="G8" s="21"/>
    </row>
    <row r="9" spans="1:7" ht="17.25" x14ac:dyDescent="0.25">
      <c r="A9" s="6" t="s">
        <v>4</v>
      </c>
      <c r="B9" s="92"/>
      <c r="C9" s="96"/>
      <c r="D9" s="96"/>
      <c r="E9" s="21"/>
      <c r="F9" s="21"/>
      <c r="G9" s="21"/>
    </row>
    <row r="10" spans="1:7" ht="17.25" x14ac:dyDescent="0.25">
      <c r="A10" s="6" t="s">
        <v>5</v>
      </c>
      <c r="B10" s="92"/>
      <c r="C10" s="92"/>
      <c r="D10" s="92"/>
      <c r="E10" s="21"/>
      <c r="F10" s="21"/>
      <c r="G10" s="21"/>
    </row>
    <row r="11" spans="1:7" ht="17.25" x14ac:dyDescent="0.25">
      <c r="A11" s="6" t="s">
        <v>6</v>
      </c>
      <c r="B11" s="92"/>
      <c r="C11" s="92"/>
      <c r="D11" s="92"/>
      <c r="E11" s="21"/>
      <c r="F11" s="21"/>
      <c r="G11" s="21"/>
    </row>
    <row r="12" spans="1:7" ht="30" x14ac:dyDescent="0.25">
      <c r="A12" s="43" t="s">
        <v>42</v>
      </c>
      <c r="B12" s="93"/>
      <c r="C12" s="93"/>
      <c r="D12" s="93"/>
      <c r="E12" s="21"/>
      <c r="F12" s="21"/>
      <c r="G12" s="21"/>
    </row>
    <row r="13" spans="1:7" ht="15.75" x14ac:dyDescent="0.25">
      <c r="A13" s="5"/>
      <c r="B13" s="22"/>
      <c r="C13" s="5"/>
      <c r="D13" s="5"/>
      <c r="E13" s="21"/>
      <c r="F13" s="21"/>
      <c r="G13" s="21"/>
    </row>
    <row r="14" spans="1:7" ht="18" x14ac:dyDescent="0.25">
      <c r="A14" s="17" t="s">
        <v>7</v>
      </c>
      <c r="B14" s="18"/>
      <c r="C14" s="19"/>
      <c r="D14" s="20"/>
      <c r="E14" s="21"/>
      <c r="F14" s="21"/>
      <c r="G14" s="21"/>
    </row>
    <row r="15" spans="1:7" ht="17.25" x14ac:dyDescent="0.25">
      <c r="A15" s="23" t="s">
        <v>8</v>
      </c>
      <c r="B15" s="24"/>
      <c r="C15" s="25"/>
      <c r="D15" s="25"/>
      <c r="E15" s="25"/>
      <c r="F15" s="25"/>
      <c r="G15" s="25"/>
    </row>
    <row r="16" spans="1:7" ht="19.5" x14ac:dyDescent="0.25">
      <c r="A16" s="44" t="s">
        <v>43</v>
      </c>
      <c r="B16" s="34"/>
      <c r="C16" s="6" t="s">
        <v>9</v>
      </c>
      <c r="D16" s="25"/>
      <c r="E16" s="25"/>
      <c r="F16" s="25"/>
      <c r="G16" s="25"/>
    </row>
    <row r="17" spans="1:7" s="75" customFormat="1" ht="17.25" hidden="1" x14ac:dyDescent="0.25">
      <c r="A17" s="71" t="s">
        <v>75</v>
      </c>
      <c r="B17" s="72">
        <f>B16/43560</f>
        <v>0</v>
      </c>
      <c r="C17" s="73" t="s">
        <v>76</v>
      </c>
      <c r="D17" s="74"/>
      <c r="E17" s="74"/>
      <c r="F17" s="74"/>
      <c r="G17" s="74"/>
    </row>
    <row r="18" spans="1:7" ht="28.5" x14ac:dyDescent="0.25">
      <c r="A18" s="44" t="s">
        <v>44</v>
      </c>
      <c r="B18" s="35"/>
      <c r="C18" s="6" t="s">
        <v>9</v>
      </c>
      <c r="D18" s="25"/>
      <c r="E18" s="25"/>
      <c r="F18" s="25"/>
      <c r="G18" s="25"/>
    </row>
    <row r="19" spans="1:7" s="75" customFormat="1" ht="17.25" hidden="1" x14ac:dyDescent="0.25">
      <c r="A19" s="71" t="s">
        <v>77</v>
      </c>
      <c r="B19" s="76">
        <f>B18/43560</f>
        <v>0</v>
      </c>
      <c r="C19" s="73" t="s">
        <v>76</v>
      </c>
      <c r="D19" s="74"/>
      <c r="E19" s="74"/>
      <c r="F19" s="74"/>
      <c r="G19" s="74"/>
    </row>
    <row r="20" spans="1:7" ht="17.25" x14ac:dyDescent="0.25">
      <c r="A20" s="26" t="s">
        <v>10</v>
      </c>
      <c r="B20" s="27" t="str">
        <f>IF(B18="","",(B18/B16)*100)</f>
        <v/>
      </c>
      <c r="C20" s="26" t="s">
        <v>11</v>
      </c>
      <c r="D20" s="25"/>
      <c r="E20" s="25"/>
      <c r="F20" s="25"/>
      <c r="G20" s="25"/>
    </row>
    <row r="21" spans="1:7" ht="17.25" x14ac:dyDescent="0.25">
      <c r="A21" s="69" t="s">
        <v>70</v>
      </c>
      <c r="B21" s="68"/>
      <c r="C21" s="26"/>
      <c r="D21" s="25"/>
      <c r="E21" s="25"/>
      <c r="F21" s="25"/>
      <c r="G21" s="25"/>
    </row>
    <row r="22" spans="1:7" s="75" customFormat="1" ht="17.25" hidden="1" x14ac:dyDescent="0.25">
      <c r="A22" s="77" t="s">
        <v>78</v>
      </c>
      <c r="B22" s="78" t="e">
        <f>0.05+0.9*(B19/B17)</f>
        <v>#DIV/0!</v>
      </c>
      <c r="C22" s="74"/>
      <c r="D22" s="74"/>
      <c r="E22" s="74"/>
      <c r="F22" s="74"/>
      <c r="G22" s="74"/>
    </row>
    <row r="23" spans="1:7" ht="17.25" x14ac:dyDescent="0.25">
      <c r="A23" s="6"/>
      <c r="B23" s="29"/>
      <c r="C23" s="26"/>
      <c r="D23" s="26"/>
      <c r="E23" s="21"/>
      <c r="F23" s="5"/>
      <c r="G23" s="5"/>
    </row>
    <row r="24" spans="1:7" ht="17.25" x14ac:dyDescent="0.25">
      <c r="A24" s="13" t="s">
        <v>12</v>
      </c>
      <c r="B24" s="14"/>
      <c r="C24" s="15"/>
      <c r="D24" s="15"/>
      <c r="E24" s="16"/>
      <c r="F24" s="16"/>
      <c r="G24" s="16"/>
    </row>
    <row r="25" spans="1:7" ht="19.5" x14ac:dyDescent="0.25">
      <c r="A25" s="46" t="s">
        <v>45</v>
      </c>
      <c r="B25" s="40"/>
      <c r="C25" s="26" t="s">
        <v>14</v>
      </c>
      <c r="D25" s="15"/>
      <c r="E25" s="16"/>
      <c r="F25" s="16"/>
      <c r="G25" s="16"/>
    </row>
    <row r="26" spans="1:7" ht="19.5" x14ac:dyDescent="0.25">
      <c r="A26" s="16" t="s">
        <v>46</v>
      </c>
      <c r="B26" s="40"/>
      <c r="C26" s="26" t="s">
        <v>14</v>
      </c>
      <c r="D26" s="15"/>
      <c r="E26" s="16"/>
      <c r="F26" s="16"/>
      <c r="G26" s="16"/>
    </row>
    <row r="27" spans="1:7" ht="19.5" x14ac:dyDescent="0.25">
      <c r="A27" s="6" t="s">
        <v>74</v>
      </c>
      <c r="B27" s="41" t="str">
        <f>IF(B26="","",B26-B25)</f>
        <v/>
      </c>
      <c r="C27" s="26" t="s">
        <v>14</v>
      </c>
      <c r="D27" s="70" t="str">
        <f>IF(B26="","","Please provide routing calculations")</f>
        <v/>
      </c>
      <c r="E27" s="16"/>
      <c r="F27" s="16"/>
      <c r="G27" s="16"/>
    </row>
    <row r="28" spans="1:7" ht="17.25" x14ac:dyDescent="0.25">
      <c r="A28" s="16"/>
      <c r="B28" s="14"/>
      <c r="C28" s="15"/>
      <c r="D28" s="15"/>
    </row>
    <row r="29" spans="1:7" ht="17.25" x14ac:dyDescent="0.25">
      <c r="A29" s="47" t="s">
        <v>73</v>
      </c>
      <c r="B29" s="32"/>
      <c r="C29" s="26"/>
      <c r="D29" s="31"/>
    </row>
    <row r="30" spans="1:7" ht="19.5" x14ac:dyDescent="0.25">
      <c r="A30" s="80" t="s">
        <v>79</v>
      </c>
      <c r="B30" s="79" t="str">
        <f>IF(B16="","",3630*1.5*B22*B17)</f>
        <v/>
      </c>
      <c r="C30" s="6" t="s">
        <v>15</v>
      </c>
      <c r="D30" s="31"/>
    </row>
    <row r="31" spans="1:7" ht="19.5" x14ac:dyDescent="0.25">
      <c r="A31" s="6" t="s">
        <v>16</v>
      </c>
      <c r="B31" s="35"/>
      <c r="C31" s="6" t="s">
        <v>15</v>
      </c>
      <c r="D31" s="31" t="str">
        <f>IF(B31="","",IF(B31&lt;B30,"Needed additional volume","OK"))</f>
        <v/>
      </c>
    </row>
    <row r="32" spans="1:7" ht="17.25" x14ac:dyDescent="0.25">
      <c r="A32" s="6"/>
      <c r="B32" s="30"/>
      <c r="C32" s="6"/>
      <c r="D32" s="31"/>
    </row>
    <row r="33" spans="1:5" ht="17.25" x14ac:dyDescent="0.25">
      <c r="A33" s="23" t="s">
        <v>47</v>
      </c>
      <c r="B33" s="4"/>
      <c r="C33" s="5"/>
      <c r="D33" s="31"/>
      <c r="E33" s="5"/>
    </row>
    <row r="34" spans="1:5" ht="17.25" x14ac:dyDescent="0.25">
      <c r="A34" s="6" t="s">
        <v>17</v>
      </c>
      <c r="B34" s="36"/>
      <c r="C34" s="37"/>
      <c r="D34" s="31"/>
      <c r="E34" s="5"/>
    </row>
    <row r="35" spans="1:5" ht="17.25" x14ac:dyDescent="0.25">
      <c r="A35" s="6" t="s">
        <v>48</v>
      </c>
      <c r="B35" s="35"/>
      <c r="C35" s="6" t="s">
        <v>13</v>
      </c>
      <c r="D35" s="31" t="str">
        <f>IF(B35="","",IF(B35&lt;0.52,"Minimum infiltration rate is 0.52 in/hr","OK"))</f>
        <v/>
      </c>
      <c r="E35" s="5"/>
    </row>
    <row r="36" spans="1:5" ht="17.25" x14ac:dyDescent="0.25">
      <c r="A36" s="6" t="s">
        <v>18</v>
      </c>
      <c r="B36" s="34"/>
      <c r="C36" s="6" t="s">
        <v>19</v>
      </c>
      <c r="D36" s="31"/>
      <c r="E36" s="5"/>
    </row>
    <row r="37" spans="1:5" ht="17.25" x14ac:dyDescent="0.25">
      <c r="A37" s="6"/>
      <c r="B37" s="30"/>
      <c r="C37" s="6"/>
      <c r="D37" s="31"/>
      <c r="E37" s="5"/>
    </row>
    <row r="38" spans="1:5" ht="17.25" x14ac:dyDescent="0.25">
      <c r="A38" s="23" t="s">
        <v>28</v>
      </c>
      <c r="B38" s="4"/>
      <c r="C38" s="5"/>
      <c r="D38" s="6"/>
      <c r="E38" s="5"/>
    </row>
    <row r="39" spans="1:5" ht="17.25" x14ac:dyDescent="0.25">
      <c r="A39" s="6" t="s">
        <v>29</v>
      </c>
      <c r="B39" s="34"/>
      <c r="C39" s="6" t="s">
        <v>30</v>
      </c>
      <c r="D39" s="31"/>
      <c r="E39" s="5"/>
    </row>
    <row r="40" spans="1:5" ht="17.25" x14ac:dyDescent="0.25">
      <c r="A40" s="6" t="s">
        <v>31</v>
      </c>
      <c r="B40" s="42"/>
      <c r="C40" s="6" t="s">
        <v>30</v>
      </c>
      <c r="D40" s="31"/>
      <c r="E40" s="5"/>
    </row>
    <row r="41" spans="1:5" ht="19.5" x14ac:dyDescent="0.25">
      <c r="A41" s="6" t="s">
        <v>50</v>
      </c>
      <c r="B41" s="35"/>
      <c r="C41" s="6" t="s">
        <v>9</v>
      </c>
      <c r="D41" s="31"/>
      <c r="E41" s="5"/>
    </row>
    <row r="42" spans="1:5" ht="17.25" x14ac:dyDescent="0.25">
      <c r="A42" s="6"/>
      <c r="B42" s="30"/>
      <c r="C42" s="6"/>
      <c r="D42" s="31"/>
      <c r="E42" s="5"/>
    </row>
    <row r="43" spans="1:5" ht="17.25" x14ac:dyDescent="0.25">
      <c r="A43" s="23" t="s">
        <v>20</v>
      </c>
      <c r="B43" s="7"/>
      <c r="C43" s="5"/>
      <c r="D43" s="6"/>
      <c r="E43" s="5"/>
    </row>
    <row r="44" spans="1:5" ht="17.25" x14ac:dyDescent="0.25">
      <c r="A44" s="6" t="s">
        <v>23</v>
      </c>
      <c r="B44" s="34"/>
      <c r="C44" s="26" t="s">
        <v>24</v>
      </c>
      <c r="D44" s="28" t="str">
        <f>IF(B44="","",IF(B44&lt;3,"Side slopes are too steep. Maximum 3:1","OK"))</f>
        <v/>
      </c>
      <c r="E44" s="21"/>
    </row>
    <row r="45" spans="1:5" ht="17.25" x14ac:dyDescent="0.25">
      <c r="A45" s="6" t="s">
        <v>25</v>
      </c>
      <c r="B45" s="34"/>
      <c r="C45" s="6" t="s">
        <v>19</v>
      </c>
      <c r="D45" s="28" t="str">
        <f>IF(B45="","",IF(B45-B36&lt;2,"Must be minimum 2 feet above SHWT; Raise bottom of basin","OK"))</f>
        <v/>
      </c>
      <c r="E45" s="5"/>
    </row>
    <row r="46" spans="1:5" ht="17.25" x14ac:dyDescent="0.25">
      <c r="A46" s="6" t="s">
        <v>26</v>
      </c>
      <c r="B46" s="35"/>
      <c r="C46" s="6" t="s">
        <v>19</v>
      </c>
      <c r="D46" s="6"/>
      <c r="E46" s="5"/>
    </row>
    <row r="47" spans="1:5" ht="19.5" x14ac:dyDescent="0.25">
      <c r="A47" s="6" t="s">
        <v>49</v>
      </c>
      <c r="B47" s="34"/>
      <c r="C47" s="6" t="s">
        <v>9</v>
      </c>
      <c r="D47" s="6"/>
      <c r="E47" s="5"/>
    </row>
    <row r="48" spans="1:5" ht="17.25" x14ac:dyDescent="0.25">
      <c r="A48" s="6" t="s">
        <v>27</v>
      </c>
      <c r="B48" s="34"/>
      <c r="C48" s="6" t="s">
        <v>19</v>
      </c>
      <c r="D48" s="6"/>
      <c r="E48" s="5"/>
    </row>
    <row r="49" spans="1:5" ht="17.25" x14ac:dyDescent="0.25">
      <c r="A49" s="6" t="s">
        <v>21</v>
      </c>
      <c r="B49" s="97" t="str">
        <f>IF(B41="","",B31/(2*B35*B41))</f>
        <v/>
      </c>
      <c r="C49" s="26" t="s">
        <v>22</v>
      </c>
      <c r="D49" s="31" t="str">
        <f>IF(B49="","",IF(B49&gt;5,"Drawdown too long, 5 day maximum allowed",IF(B49&lt;2,"Drawdown too short, 2 day minimum","OK")))</f>
        <v/>
      </c>
      <c r="E49" s="5"/>
    </row>
    <row r="50" spans="1:5" ht="17.25" x14ac:dyDescent="0.25">
      <c r="A50" s="6"/>
      <c r="B50" s="29"/>
      <c r="C50" s="6"/>
      <c r="D50" s="6"/>
      <c r="E50" s="5"/>
    </row>
    <row r="51" spans="1:5" ht="17.25" x14ac:dyDescent="0.25">
      <c r="A51" s="23" t="s">
        <v>32</v>
      </c>
      <c r="B51" s="29"/>
      <c r="C51" s="6"/>
      <c r="D51" s="6"/>
      <c r="E51" s="5"/>
    </row>
    <row r="52" spans="1:5" ht="17.25" x14ac:dyDescent="0.25">
      <c r="A52" s="26" t="s">
        <v>33</v>
      </c>
      <c r="B52" s="34"/>
      <c r="C52" s="26" t="s">
        <v>34</v>
      </c>
      <c r="D52" s="28" t="str">
        <f>IF(B52="","",IF(B52&gt;2,"Maximum of 2 ac-in allowed","OK"))</f>
        <v/>
      </c>
      <c r="E52" s="5"/>
    </row>
    <row r="53" spans="1:5" ht="30" x14ac:dyDescent="0.25">
      <c r="A53" s="45" t="s">
        <v>51</v>
      </c>
      <c r="B53" s="35"/>
      <c r="C53" s="26" t="s">
        <v>30</v>
      </c>
      <c r="D53" s="28" t="str">
        <f>IF(B53="","",IF(B53&lt;30,"Filter is too short; Minimum 30 feet","OK"))</f>
        <v/>
      </c>
      <c r="E53" s="21"/>
    </row>
    <row r="54" spans="1:5" ht="17.25" x14ac:dyDescent="0.25">
      <c r="A54" s="6" t="s">
        <v>35</v>
      </c>
      <c r="B54" s="34"/>
      <c r="C54" s="26" t="s">
        <v>30</v>
      </c>
      <c r="D54" s="28" t="str">
        <f>IF(B54="","",IF(B54&lt;15,"Too close to structure; Minimum 15 feet downgradient","OK"))</f>
        <v/>
      </c>
      <c r="E54" s="21"/>
    </row>
    <row r="55" spans="1:5" ht="30" x14ac:dyDescent="0.25">
      <c r="A55" s="45" t="s">
        <v>52</v>
      </c>
      <c r="B55" s="35"/>
      <c r="C55" s="26" t="s">
        <v>30</v>
      </c>
      <c r="D55" s="28" t="str">
        <f>IF(B55="","",IF(B55&lt;30,"Too close to surface waters",IF(B55&lt;50,"OK for non-SA waters","OK")))</f>
        <v/>
      </c>
      <c r="E55" s="5"/>
    </row>
    <row r="56" spans="1:5" ht="17.25" x14ac:dyDescent="0.25">
      <c r="A56" s="6" t="s">
        <v>53</v>
      </c>
      <c r="B56" s="34"/>
      <c r="C56" s="26" t="s">
        <v>30</v>
      </c>
      <c r="D56" s="28" t="str">
        <f>IF(B56="","",IF(B56&lt;100,"Too close to well; Minimum 100 feet","OK"))</f>
        <v/>
      </c>
      <c r="E56" s="5"/>
    </row>
    <row r="57" spans="1:5" ht="17.25" x14ac:dyDescent="0.25">
      <c r="A57" s="6" t="s">
        <v>36</v>
      </c>
      <c r="B57" s="35"/>
      <c r="C57" s="26" t="s">
        <v>30</v>
      </c>
      <c r="D57" s="28" t="str">
        <f>IF(B57="","",IF(B57&lt;2,"Bottom must be at least 2 feet above bedrock or impervious soil layers","OK"))</f>
        <v/>
      </c>
      <c r="E57" s="21"/>
    </row>
    <row r="58" spans="1:5" ht="17.25" x14ac:dyDescent="0.25">
      <c r="A58" s="6" t="s">
        <v>37</v>
      </c>
      <c r="B58" s="35"/>
      <c r="C58" s="26" t="s">
        <v>30</v>
      </c>
      <c r="D58" s="28" t="str">
        <f>IF(B58="","",IF(B58&lt;1,"Minimum 1 foot of naturally occurring soil above SHWT","OK"))</f>
        <v/>
      </c>
      <c r="E58" s="33"/>
    </row>
    <row r="59" spans="1:5" ht="64.5" customHeight="1" x14ac:dyDescent="0.25">
      <c r="A59" s="45" t="s">
        <v>54</v>
      </c>
      <c r="B59" s="68"/>
      <c r="C59" s="26"/>
      <c r="D59" s="67" t="str">
        <f>IF(B59="","",IF(B59="No","Must cover bottom with 4 inches of clean sand","OK"))</f>
        <v/>
      </c>
      <c r="E59" s="33"/>
    </row>
    <row r="60" spans="1:5" ht="41.25" customHeight="1" x14ac:dyDescent="0.25">
      <c r="A60" s="6" t="s">
        <v>38</v>
      </c>
      <c r="B60" s="68"/>
      <c r="C60" s="26"/>
      <c r="D60" s="67" t="str">
        <f>IF(B60="","",IF(B60="No","Please provide recorded drainage easement","OK"))</f>
        <v/>
      </c>
      <c r="E60" s="21"/>
    </row>
    <row r="61" spans="1:5" ht="36.75" customHeight="1" x14ac:dyDescent="0.25">
      <c r="A61" s="6" t="s">
        <v>39</v>
      </c>
      <c r="B61" s="68"/>
      <c r="C61" s="26"/>
      <c r="D61" s="67" t="str">
        <f>IF(B61="","",IF(B61="No","Required to capture all runoff from ultimate build-out","OK"))</f>
        <v/>
      </c>
      <c r="E61" s="21"/>
    </row>
    <row r="62" spans="1:5" ht="30" x14ac:dyDescent="0.25">
      <c r="A62" s="45" t="s">
        <v>55</v>
      </c>
      <c r="B62" s="68"/>
      <c r="C62" s="26"/>
      <c r="D62" s="67" t="str">
        <f>IF(B62="","",IF(B62="No","Must provide bypass for larger flows","OK"))</f>
        <v/>
      </c>
      <c r="E62" s="21"/>
    </row>
    <row r="63" spans="1:5" ht="17.25" x14ac:dyDescent="0.25">
      <c r="A63" s="6" t="s">
        <v>56</v>
      </c>
      <c r="B63" s="38"/>
      <c r="C63" s="37"/>
      <c r="D63" s="39"/>
      <c r="E63" s="21"/>
    </row>
    <row r="64" spans="1:5" ht="17.25" x14ac:dyDescent="0.25">
      <c r="A64" s="26"/>
      <c r="B64" s="32"/>
      <c r="C64" s="26"/>
      <c r="D64" s="26"/>
      <c r="E64" s="21"/>
    </row>
    <row r="65" spans="1:7" ht="18" x14ac:dyDescent="0.25">
      <c r="A65" s="58" t="s">
        <v>57</v>
      </c>
      <c r="B65" s="49"/>
      <c r="C65" s="50"/>
      <c r="D65" s="66"/>
      <c r="E65" s="65"/>
      <c r="F65" s="5"/>
      <c r="G65" s="5"/>
    </row>
    <row r="66" spans="1:7" ht="18" x14ac:dyDescent="0.25">
      <c r="A66" s="59"/>
      <c r="B66" s="52"/>
      <c r="C66" s="53"/>
      <c r="D66" s="52"/>
      <c r="E66" s="54"/>
      <c r="F66" s="1"/>
      <c r="G66" s="1"/>
    </row>
    <row r="67" spans="1:7" ht="17.25" x14ac:dyDescent="0.25">
      <c r="A67" s="83" t="s">
        <v>58</v>
      </c>
      <c r="B67" s="83"/>
      <c r="C67" s="83"/>
      <c r="D67" s="83"/>
      <c r="E67" s="55"/>
      <c r="F67" s="1"/>
      <c r="G67" s="1"/>
    </row>
    <row r="68" spans="1:7" ht="17.25" x14ac:dyDescent="0.25">
      <c r="A68" s="55"/>
      <c r="B68" s="56"/>
      <c r="C68" s="56"/>
      <c r="D68" s="56"/>
      <c r="E68" s="54"/>
      <c r="F68" s="1"/>
      <c r="G68" s="1"/>
    </row>
    <row r="69" spans="1:7" ht="17.25" x14ac:dyDescent="0.3">
      <c r="A69" s="82" t="s">
        <v>59</v>
      </c>
      <c r="B69" s="82"/>
      <c r="C69" s="64" t="s">
        <v>60</v>
      </c>
      <c r="D69" s="84" t="s">
        <v>61</v>
      </c>
      <c r="E69" s="84"/>
      <c r="F69" s="1"/>
      <c r="G69" s="1"/>
    </row>
    <row r="70" spans="1:7" ht="172.5" customHeight="1" x14ac:dyDescent="0.25">
      <c r="A70" s="81" t="s">
        <v>63</v>
      </c>
      <c r="B70" s="81"/>
      <c r="C70" s="61"/>
      <c r="D70" s="85"/>
      <c r="E70" s="86"/>
      <c r="F70" s="1"/>
      <c r="G70" s="3"/>
    </row>
    <row r="71" spans="1:7" ht="111.75" customHeight="1" x14ac:dyDescent="0.25">
      <c r="A71" s="81" t="s">
        <v>64</v>
      </c>
      <c r="B71" s="81"/>
      <c r="C71" s="62"/>
      <c r="D71" s="87"/>
      <c r="E71" s="88"/>
      <c r="F71" s="1"/>
      <c r="G71" s="3"/>
    </row>
    <row r="72" spans="1:7" ht="51.75" customHeight="1" x14ac:dyDescent="0.25">
      <c r="A72" s="81" t="s">
        <v>65</v>
      </c>
      <c r="B72" s="81"/>
      <c r="C72" s="61"/>
      <c r="D72" s="87"/>
      <c r="E72" s="88"/>
    </row>
    <row r="73" spans="1:7" ht="34.5" customHeight="1" x14ac:dyDescent="0.25">
      <c r="A73" s="81" t="s">
        <v>66</v>
      </c>
      <c r="B73" s="81"/>
      <c r="C73" s="60"/>
      <c r="D73" s="87"/>
      <c r="E73" s="88"/>
    </row>
    <row r="74" spans="1:7" ht="33.75" customHeight="1" x14ac:dyDescent="0.25">
      <c r="A74" s="81" t="s">
        <v>68</v>
      </c>
      <c r="B74" s="81"/>
      <c r="C74" s="63"/>
      <c r="D74" s="87"/>
      <c r="E74" s="88"/>
    </row>
    <row r="75" spans="1:7" ht="38.25" customHeight="1" x14ac:dyDescent="0.25">
      <c r="A75" s="81" t="s">
        <v>67</v>
      </c>
      <c r="B75" s="81"/>
      <c r="C75" s="63"/>
      <c r="D75" s="87"/>
      <c r="E75" s="88"/>
    </row>
    <row r="76" spans="1:7" ht="22.5" customHeight="1" x14ac:dyDescent="0.25">
      <c r="A76" s="81" t="s">
        <v>62</v>
      </c>
      <c r="B76" s="81"/>
      <c r="C76" s="63"/>
      <c r="D76" s="87"/>
      <c r="E76" s="88"/>
    </row>
    <row r="77" spans="1:7" ht="37.5" customHeight="1" x14ac:dyDescent="0.25">
      <c r="A77" s="81" t="s">
        <v>69</v>
      </c>
      <c r="B77" s="81"/>
      <c r="C77" s="63"/>
      <c r="D77" s="87"/>
      <c r="E77" s="88"/>
    </row>
    <row r="78" spans="1:7" ht="16.5" x14ac:dyDescent="0.3">
      <c r="A78" s="57"/>
      <c r="B78" s="48"/>
      <c r="C78" s="48"/>
      <c r="D78" s="51"/>
      <c r="E78" s="48"/>
    </row>
    <row r="79" spans="1:7" ht="16.5" x14ac:dyDescent="0.3">
      <c r="A79" s="57"/>
      <c r="B79" s="48"/>
      <c r="C79" s="48"/>
      <c r="D79" s="51"/>
      <c r="E79" s="48"/>
    </row>
  </sheetData>
  <sheetProtection sheet="1" objects="1" scenarios="1"/>
  <mergeCells count="28">
    <mergeCell ref="D74:E74"/>
    <mergeCell ref="D73:E73"/>
    <mergeCell ref="D72:E72"/>
    <mergeCell ref="A2:D2"/>
    <mergeCell ref="A3:D3"/>
    <mergeCell ref="A4:D4"/>
    <mergeCell ref="A5:D5"/>
    <mergeCell ref="B10:D10"/>
    <mergeCell ref="B12:D12"/>
    <mergeCell ref="B11:D11"/>
    <mergeCell ref="B8:D8"/>
    <mergeCell ref="B9:D9"/>
    <mergeCell ref="A77:B77"/>
    <mergeCell ref="A69:B69"/>
    <mergeCell ref="A67:D67"/>
    <mergeCell ref="A70:B70"/>
    <mergeCell ref="A72:B72"/>
    <mergeCell ref="D69:E69"/>
    <mergeCell ref="D70:E70"/>
    <mergeCell ref="D71:E71"/>
    <mergeCell ref="D77:E77"/>
    <mergeCell ref="A75:B75"/>
    <mergeCell ref="A71:B71"/>
    <mergeCell ref="A73:B73"/>
    <mergeCell ref="A74:B74"/>
    <mergeCell ref="A76:B76"/>
    <mergeCell ref="D76:E76"/>
    <mergeCell ref="D75:E75"/>
  </mergeCells>
  <dataValidations count="1">
    <dataValidation type="list" allowBlank="1" showInputMessage="1" showErrorMessage="1" sqref="B59:B62 B21">
      <formula1>$G$6:$G$7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2011-12-07T15:40:08Z</dcterms:created>
  <dcterms:modified xsi:type="dcterms:W3CDTF">2011-12-12T21:22:14Z</dcterms:modified>
</cp:coreProperties>
</file>