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workbookProtection lockStructure="1"/>
  <bookViews>
    <workbookView xWindow="480" yWindow="135" windowWidth="18195" windowHeight="11760"/>
  </bookViews>
  <sheets>
    <sheet name="Entire form" sheetId="1" r:id="rId1"/>
    <sheet name="Sizing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B24" i="1" l="1"/>
  <c r="B23" i="1"/>
  <c r="B18" i="1"/>
  <c r="B16" i="1"/>
  <c r="E37" i="1"/>
  <c r="B28" i="1"/>
  <c r="B20" i="1" l="1"/>
  <c r="B51" i="1"/>
  <c r="G55" i="1"/>
  <c r="B40" i="1"/>
  <c r="G48" i="1" s="1"/>
  <c r="E80" i="1"/>
  <c r="E79" i="1"/>
  <c r="E77" i="1"/>
  <c r="E76" i="1"/>
  <c r="E73" i="1"/>
  <c r="E72" i="1"/>
  <c r="E71" i="1"/>
  <c r="E70" i="1"/>
  <c r="E69" i="1"/>
  <c r="E65" i="1"/>
  <c r="E56" i="1"/>
  <c r="E63" i="1"/>
  <c r="E61" i="1"/>
  <c r="E59" i="1"/>
  <c r="E58" i="1"/>
  <c r="E57" i="1"/>
  <c r="E53" i="1"/>
  <c r="E52" i="1"/>
  <c r="E50" i="1"/>
  <c r="E47" i="1"/>
  <c r="E46" i="1"/>
  <c r="B36" i="1"/>
  <c r="E36" i="1" s="1"/>
  <c r="E27" i="1"/>
  <c r="E25" i="1"/>
  <c r="G58" i="1" l="1"/>
  <c r="H56" i="1"/>
  <c r="I56" i="1"/>
  <c r="G56" i="1" s="1"/>
  <c r="B49" i="1" s="1"/>
  <c r="B41" i="1"/>
</calcChain>
</file>

<file path=xl/sharedStrings.xml><?xml version="1.0" encoding="utf-8"?>
<sst xmlns="http://schemas.openxmlformats.org/spreadsheetml/2006/main" count="144" uniqueCount="118">
  <si>
    <t>Yes</t>
  </si>
  <si>
    <t>Please complete the yellow shaded items.</t>
  </si>
  <si>
    <t>No</t>
  </si>
  <si>
    <t>N/A</t>
  </si>
  <si>
    <t>STORMWATER MANAGEMENT PERMIT APPLICATION FORM</t>
  </si>
  <si>
    <t>Properly Designed BMP</t>
  </si>
  <si>
    <t>None of the above</t>
  </si>
  <si>
    <t>I.  PROJECT INFORMATION</t>
  </si>
  <si>
    <t>Project name</t>
  </si>
  <si>
    <t>Contact person</t>
  </si>
  <si>
    <t>Phone number</t>
  </si>
  <si>
    <t>Date</t>
  </si>
  <si>
    <t>II.  DESIGN INFORMATION</t>
  </si>
  <si>
    <t>Site Characteristics</t>
  </si>
  <si>
    <t>Captured Horizontal Surface Area of Roof</t>
  </si>
  <si>
    <r>
      <t>ft</t>
    </r>
    <r>
      <rPr>
        <vertAlign val="superscript"/>
        <sz val="12"/>
        <rFont val="Arial Narrow"/>
        <family val="2"/>
      </rPr>
      <t>2</t>
    </r>
  </si>
  <si>
    <t/>
  </si>
  <si>
    <t>in</t>
  </si>
  <si>
    <r>
      <t>ft</t>
    </r>
    <r>
      <rPr>
        <vertAlign val="superscript"/>
        <sz val="12"/>
        <rFont val="Arial Narrow"/>
        <family val="2"/>
      </rPr>
      <t>3</t>
    </r>
  </si>
  <si>
    <t>Rain Harvesting Volume Provided</t>
  </si>
  <si>
    <t>gal</t>
  </si>
  <si>
    <t>Factor of Safety</t>
  </si>
  <si>
    <t>% Runoff</t>
  </si>
  <si>
    <t>% Runoff Used On-Site</t>
  </si>
  <si>
    <t>%</t>
  </si>
  <si>
    <t>% Runoff Treated On-Site</t>
  </si>
  <si>
    <t>% Runoff Infiltrated On-Site</t>
  </si>
  <si>
    <t>Total Runoff Accounted For</t>
  </si>
  <si>
    <t>Water Balance Calculations Attached?</t>
  </si>
  <si>
    <t>Cistern Overflow, Gutter, &amp; Gutter Downspout Sizing</t>
  </si>
  <si>
    <t>Captured Roof Area</t>
  </si>
  <si>
    <t>Maximum Captured Area for above Overflow Pipe</t>
  </si>
  <si>
    <t>Guttering</t>
  </si>
  <si>
    <t>Number of Gutters Total</t>
  </si>
  <si>
    <t>gutters</t>
  </si>
  <si>
    <t>Do you have a plan details showing numbered gutters?</t>
  </si>
  <si>
    <t>Additional Design Elements</t>
  </si>
  <si>
    <t>Have you modeled this system using a water harvesting model?</t>
  </si>
  <si>
    <t>Days to Draw Down Rainwater Harvester</t>
  </si>
  <si>
    <t>days</t>
  </si>
  <si>
    <t>Overflow discharged to:</t>
  </si>
  <si>
    <t>Does the overflow discharge directly to impervious surfaces?</t>
  </si>
  <si>
    <t>What is the overflow velocity for the 10-year storm?</t>
  </si>
  <si>
    <t>ft/s</t>
  </si>
  <si>
    <t>Is the overflow velocity non-erosive</t>
  </si>
  <si>
    <t>Is a First Flush Diverter Used?</t>
  </si>
  <si>
    <t>If First Flush Diverter used, where is bypassed water discharged to?</t>
  </si>
  <si>
    <t>Average Annual Historic Rainfall at your Site</t>
  </si>
  <si>
    <t>Which Model?</t>
  </si>
  <si>
    <t>Does this cistern have a dedicated year-round use?</t>
  </si>
  <si>
    <t>Screen Sizing at Entrance to Rainwater Harvester</t>
  </si>
  <si>
    <t>mm</t>
  </si>
  <si>
    <t>Do you have a secondary water supply to the rainwater harvester?</t>
  </si>
  <si>
    <t>Plans for the footing included in submittal?</t>
  </si>
  <si>
    <t>Is the cistern buried?</t>
  </si>
  <si>
    <t>Pump provided?  What is the pressure?</t>
  </si>
  <si>
    <t>psi</t>
  </si>
  <si>
    <t>What are the designated uses of the pump?</t>
  </si>
  <si>
    <t>Are Pump Sizing Calculations Attached?</t>
  </si>
  <si>
    <t>Is Cistern Metal?</t>
  </si>
  <si>
    <t>If Metal Cistern - Is Waterproof Bladder Provided?</t>
  </si>
  <si>
    <t>If the only use is irrigation - are plans provided?</t>
  </si>
  <si>
    <t>Labeled as non-potable water?</t>
  </si>
  <si>
    <t>Are Local &amp; State pumbing codes followed?</t>
  </si>
  <si>
    <t>Does this roof area deduct BUA from calculations of another BMP?</t>
  </si>
  <si>
    <t>If so, what BMP?</t>
  </si>
  <si>
    <t>Notes:</t>
  </si>
  <si>
    <r>
      <t xml:space="preserve">Drainage area number </t>
    </r>
    <r>
      <rPr>
        <sz val="10"/>
        <rFont val="Arial Narrow"/>
        <family val="2"/>
      </rPr>
      <t>(for projects with multiple drainage areas, as labeled on plans)</t>
    </r>
  </si>
  <si>
    <t>Are you in SA waters or ORW Areas?</t>
  </si>
  <si>
    <t>Vegetated Filter Strip</t>
  </si>
  <si>
    <t>Overflow Pipe Diameter for a given capture roof area (sq ft)</t>
  </si>
  <si>
    <t>Overflow Pipe Diameter (in)</t>
  </si>
  <si>
    <t>Gutter size for a given gutter slope and capture roof area (sq ft)</t>
  </si>
  <si>
    <t>Gutter Size for 0.5% Gutter Slope</t>
  </si>
  <si>
    <t>Roof Area</t>
  </si>
  <si>
    <t>3"</t>
  </si>
  <si>
    <t>4"</t>
  </si>
  <si>
    <t>5"</t>
  </si>
  <si>
    <t>6"</t>
  </si>
  <si>
    <t>Gutter Size for 1.0% Gutter Slope</t>
  </si>
  <si>
    <t>Gutter downspout diameter for given capture roof area (sq ft)</t>
  </si>
  <si>
    <t>Gutter Downspout Diameter (in)</t>
  </si>
  <si>
    <t>Overflow Pipe Diameter Needed (in Inches)</t>
  </si>
  <si>
    <t>Gutter slope</t>
  </si>
  <si>
    <t>Downspout diameter required</t>
  </si>
  <si>
    <t>Gutter diameter required</t>
  </si>
  <si>
    <t>III.  REQUIRED ITEMS CHECKLIST</t>
  </si>
  <si>
    <r>
      <t xml:space="preserve">EDIT Please indicate the page or plan sheet numbers where the supporting documentation can be found.  </t>
    </r>
    <r>
      <rPr>
        <b/>
        <sz val="13"/>
        <rFont val="Arial Narrow"/>
        <family val="2"/>
      </rPr>
      <t>An incomplete submittal package will result in a request for additional information.  This will delay final review and approval of the project.</t>
    </r>
    <r>
      <rPr>
        <sz val="13"/>
        <rFont val="Arial Narrow"/>
        <family val="2"/>
      </rPr>
      <t xml:space="preserve">  Initial in the space provided to indicate the following design requirements have been met.  If the applicant has designated an agent, the agent may initial below.  </t>
    </r>
    <r>
      <rPr>
        <b/>
        <sz val="13"/>
        <rFont val="Arial Narrow"/>
        <family val="2"/>
      </rPr>
      <t>If a requirement has not been met, attach justification.</t>
    </r>
  </si>
  <si>
    <t>Requried Item:</t>
  </si>
  <si>
    <t>Initials</t>
  </si>
  <si>
    <t>Page or plan sheet number and any notes:</t>
  </si>
  <si>
    <t>7.  The supporting calculations.</t>
  </si>
  <si>
    <t xml:space="preserve">1.  Plans (1" - 50' or larger) of the entire site showing:
- Design at ultimate build-out,
- Off-site drainage (if applicable),
- Delineated drainage basins (include Rational C or Curve Number, CN per basin),
- Rain Harvester Dimensions, 
- Bypass system,
- Pretreatment system,
- Overflow Devices,
- Maintenance access, 
- Proposed drainage easement and public right of way (ROW), and
- Boundaries of drainage easement. </t>
  </si>
  <si>
    <t xml:space="preserve">2.  Plan details (1" = 30' or larger) for the rain harvester showing:     
- Volume, 
- Area overflow is directed to and appropriate details of overflow area including vegetation, seeding plan, and side slopes, 
- Screen sizing
- Waterproof bladder (if applicable),
- Footings,
- Pump design and sizing,
- Gutters with sizes, slopes, overflows, and 
- Filter strip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</si>
  <si>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3.  Section view of the rain harvester (1" = 20' or larger) showing:        
- Pretreatment and treatment areas, and 
-Inlet and outlet structures</t>
  </si>
  <si>
    <t>4.  A table of elevations, areas, gutter slopes, gutter and overflow dimensions, incremental volumes, &amp; accumulated volumes for overall site to verify volume provided</t>
  </si>
  <si>
    <t>5.  A construction sequence that shows how the rain harvester will be implemented on site. Rain harvesters shall not be used as sediment and erosion control devices during construction.</t>
  </si>
  <si>
    <t>6.  A soils report based on actual field observations, soil borings, and infiltration tests. County soil maps are not acceptable.</t>
  </si>
  <si>
    <t>8.  A copy of the printout from the water harvesting model used.</t>
  </si>
  <si>
    <r>
      <t xml:space="preserve">9.  A detailed description for the operation and maintenance of the VFS. Refer to the </t>
    </r>
    <r>
      <rPr>
        <i/>
        <sz val="12"/>
        <rFont val="Arial Narrow"/>
        <family val="2"/>
      </rPr>
      <t>Currituck County Stormwater Manual Appendix B - Sample Maintenance Plan</t>
    </r>
  </si>
  <si>
    <t xml:space="preserve">RAINWATER HARVESTING </t>
  </si>
  <si>
    <t>This form must be completely filled out, printed, initialed, and submitted.</t>
  </si>
  <si>
    <t>Storage Volume</t>
  </si>
  <si>
    <t>Total Rain Harvesting Volume</t>
  </si>
  <si>
    <t>Primary Method Used On-Site (i.e. toliet flushing, vehicle washing, irrigation, etc)</t>
  </si>
  <si>
    <t>Primary Method of Treatment (BMP type)</t>
  </si>
  <si>
    <r>
      <t xml:space="preserve">Do you have a detailed table showing </t>
    </r>
    <r>
      <rPr>
        <i/>
        <sz val="13"/>
        <rFont val="Arial Narrow"/>
        <family val="2"/>
      </rPr>
      <t>slopes</t>
    </r>
    <r>
      <rPr>
        <sz val="13"/>
        <rFont val="Arial Narrow"/>
        <family val="2"/>
      </rPr>
      <t xml:space="preserve"> of all gutters?</t>
    </r>
  </si>
  <si>
    <r>
      <t xml:space="preserve">Do you have a detailed table showing </t>
    </r>
    <r>
      <rPr>
        <i/>
        <sz val="13"/>
        <rFont val="Arial Narrow"/>
        <family val="2"/>
      </rPr>
      <t>diameters</t>
    </r>
    <r>
      <rPr>
        <sz val="13"/>
        <rFont val="Arial Narrow"/>
        <family val="2"/>
      </rPr>
      <t xml:space="preserve"> of all gutters?</t>
    </r>
  </si>
  <si>
    <r>
      <t xml:space="preserve">Do you have a detailed table showing </t>
    </r>
    <r>
      <rPr>
        <i/>
        <sz val="13"/>
        <rFont val="Arial Narrow"/>
        <family val="2"/>
      </rPr>
      <t>downspout diameter</t>
    </r>
    <r>
      <rPr>
        <sz val="13"/>
        <rFont val="Arial Narrow"/>
        <family val="2"/>
      </rPr>
      <t>of all gutters?</t>
    </r>
  </si>
  <si>
    <r>
      <t xml:space="preserve">Do you have a detailed table showing </t>
    </r>
    <r>
      <rPr>
        <i/>
        <sz val="13"/>
        <rFont val="Arial Narrow"/>
        <family val="2"/>
      </rPr>
      <t xml:space="preserve">maximum captured area </t>
    </r>
    <r>
      <rPr>
        <sz val="13"/>
        <rFont val="Arial Narrow"/>
        <family val="2"/>
      </rPr>
      <t>for all gutters?</t>
    </r>
  </si>
  <si>
    <t>Percent of Rainfall that will Overflow Cistern (% from rainwater harvesting model)</t>
  </si>
  <si>
    <r>
      <t xml:space="preserve">Minimum volume required </t>
    </r>
    <r>
      <rPr>
        <sz val="10"/>
        <rFont val="Arial Narrow"/>
        <family val="2"/>
      </rPr>
      <t>(1.5" Rainfall Water Quality Volume)</t>
    </r>
  </si>
  <si>
    <t>DA</t>
  </si>
  <si>
    <t>acres</t>
  </si>
  <si>
    <t>Rv</t>
  </si>
  <si>
    <r>
      <t xml:space="preserve">Impervious surface area </t>
    </r>
    <r>
      <rPr>
        <sz val="10"/>
        <rFont val="Arial Narrow"/>
        <family val="2"/>
      </rPr>
      <t>(if Green Roof, calculate impervious area, otherwise equal to roof capture area)</t>
    </r>
  </si>
  <si>
    <t>IA</t>
  </si>
  <si>
    <t>Minimum volume required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</si>
</sst>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00000"/>
  </numFmts>
  <fonts count="2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 Narrow"/>
      <family val="2"/>
    </font>
    <font>
      <b/>
      <sz val="14"/>
      <name val="Arial Narrow"/>
      <family val="2"/>
    </font>
    <font>
      <sz val="13"/>
      <name val="Arial Narrow"/>
      <family val="2"/>
    </font>
    <font>
      <sz val="10"/>
      <name val="Arial Narrow"/>
      <family val="2"/>
    </font>
    <font>
      <sz val="12"/>
      <color indexed="10"/>
      <name val="Arial Narrow"/>
      <family val="2"/>
    </font>
    <font>
      <b/>
      <sz val="13"/>
      <name val="Arial Narrow"/>
      <family val="2"/>
    </font>
    <font>
      <b/>
      <sz val="12"/>
      <name val="Arial Narrow"/>
      <family val="2"/>
    </font>
    <font>
      <i/>
      <sz val="12"/>
      <name val="Arial Narrow"/>
      <family val="2"/>
    </font>
    <font>
      <b/>
      <i/>
      <sz val="12"/>
      <name val="Arial Narrow"/>
      <family val="2"/>
    </font>
    <font>
      <sz val="12"/>
      <name val="Arial"/>
      <family val="2"/>
    </font>
    <font>
      <vertAlign val="superscript"/>
      <sz val="12"/>
      <name val="Arial Narrow"/>
      <family val="2"/>
    </font>
    <font>
      <u/>
      <sz val="12"/>
      <name val="Arial Narrow"/>
      <family val="2"/>
    </font>
    <font>
      <b/>
      <sz val="11"/>
      <color indexed="10"/>
      <name val="Arial Narrow"/>
      <family val="2"/>
    </font>
    <font>
      <b/>
      <sz val="12"/>
      <color indexed="10"/>
      <name val="Arial Narrow"/>
      <family val="2"/>
    </font>
    <font>
      <b/>
      <sz val="14"/>
      <color indexed="18"/>
      <name val="Arial Narrow"/>
      <family val="2"/>
    </font>
    <font>
      <sz val="10"/>
      <name val="Arial"/>
    </font>
    <font>
      <sz val="11"/>
      <name val="Arial Narrow"/>
      <family val="2"/>
    </font>
    <font>
      <b/>
      <i/>
      <sz val="14"/>
      <color rgb="FFFF0000"/>
      <name val="Arial Narrow"/>
      <family val="2"/>
    </font>
    <font>
      <b/>
      <sz val="15"/>
      <color rgb="FFFF0000"/>
      <name val="Arial Narrow"/>
      <family val="2"/>
    </font>
    <font>
      <i/>
      <sz val="13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23">
    <xf numFmtId="0" fontId="0" fillId="0" borderId="0" xfId="0"/>
    <xf numFmtId="0" fontId="1" fillId="0" borderId="0" xfId="1"/>
    <xf numFmtId="0" fontId="2" fillId="0" borderId="0" xfId="1" applyFont="1" applyBorder="1"/>
    <xf numFmtId="0" fontId="2" fillId="0" borderId="0" xfId="1" applyFont="1" applyBorder="1" applyAlignment="1">
      <alignment vertical="center"/>
    </xf>
    <xf numFmtId="0" fontId="2" fillId="0" borderId="0" xfId="1" applyFont="1" applyFill="1" applyBorder="1" applyAlignment="1">
      <alignment horizontal="center" vertical="center"/>
    </xf>
    <xf numFmtId="0" fontId="2" fillId="0" borderId="0" xfId="1" applyFont="1" applyFill="1" applyBorder="1" applyAlignment="1">
      <alignment vertical="center"/>
    </xf>
    <xf numFmtId="0" fontId="6" fillId="0" borderId="0" xfId="1" applyFont="1" applyBorder="1" applyAlignment="1">
      <alignment vertical="center"/>
    </xf>
    <xf numFmtId="0" fontId="2" fillId="0" borderId="0" xfId="1" applyFont="1" applyBorder="1" applyAlignment="1">
      <alignment horizontal="center" vertical="center"/>
    </xf>
    <xf numFmtId="164" fontId="2" fillId="0" borderId="0" xfId="1" applyNumberFormat="1" applyFont="1" applyFill="1" applyBorder="1" applyAlignment="1">
      <alignment horizontal="center" vertical="center"/>
    </xf>
    <xf numFmtId="0" fontId="14" fillId="0" borderId="0" xfId="1" applyFont="1" applyBorder="1" applyAlignment="1">
      <alignment vertical="center" wrapText="1"/>
    </xf>
    <xf numFmtId="0" fontId="2" fillId="0" borderId="0" xfId="1" applyFont="1" applyFill="1" applyBorder="1" applyAlignment="1">
      <alignment vertical="center" wrapText="1"/>
    </xf>
    <xf numFmtId="0" fontId="14" fillId="0" borderId="0" xfId="1" applyFont="1" applyFill="1" applyBorder="1" applyAlignment="1">
      <alignment vertical="center" wrapText="1"/>
    </xf>
    <xf numFmtId="0" fontId="14" fillId="0" borderId="0" xfId="1" applyFont="1" applyBorder="1" applyAlignment="1">
      <alignment wrapText="1"/>
    </xf>
    <xf numFmtId="0" fontId="2" fillId="0" borderId="0" xfId="1" applyFont="1" applyFill="1" applyBorder="1" applyAlignment="1">
      <alignment wrapText="1"/>
    </xf>
    <xf numFmtId="0" fontId="2" fillId="0" borderId="0" xfId="1" applyFont="1" applyBorder="1" applyAlignment="1">
      <alignment horizontal="center" vertical="center" wrapText="1"/>
    </xf>
    <xf numFmtId="0" fontId="2" fillId="3" borderId="0" xfId="1" applyFont="1" applyFill="1" applyBorder="1" applyAlignment="1">
      <alignment horizontal="center"/>
    </xf>
    <xf numFmtId="0" fontId="11" fillId="0" borderId="0" xfId="1" applyFont="1" applyBorder="1"/>
    <xf numFmtId="0" fontId="14" fillId="3" borderId="0" xfId="1" applyFont="1" applyFill="1" applyBorder="1" applyAlignment="1">
      <alignment horizontal="center" wrapText="1"/>
    </xf>
    <xf numFmtId="0" fontId="8" fillId="0" borderId="0" xfId="1" applyFont="1" applyFill="1" applyBorder="1" applyAlignment="1">
      <alignment vertical="center" wrapText="1"/>
    </xf>
    <xf numFmtId="0" fontId="6" fillId="0" borderId="0" xfId="1" applyFont="1" applyFill="1" applyBorder="1" applyAlignment="1">
      <alignment vertical="center"/>
    </xf>
    <xf numFmtId="0" fontId="14" fillId="0" borderId="0" xfId="1" applyFont="1" applyFill="1" applyBorder="1" applyAlignment="1">
      <alignment wrapText="1"/>
    </xf>
    <xf numFmtId="165" fontId="2" fillId="0" borderId="0" xfId="1" applyNumberFormat="1" applyFont="1" applyBorder="1"/>
    <xf numFmtId="0" fontId="2" fillId="0" borderId="0" xfId="1" applyFont="1" applyFill="1" applyBorder="1"/>
    <xf numFmtId="0" fontId="10" fillId="0" borderId="0" xfId="1" applyFont="1" applyFill="1" applyBorder="1" applyAlignment="1">
      <alignment horizontal="center"/>
    </xf>
    <xf numFmtId="0" fontId="14" fillId="0" borderId="0" xfId="1" applyFont="1" applyBorder="1" applyAlignment="1" applyProtection="1">
      <alignment vertical="center" wrapText="1"/>
    </xf>
    <xf numFmtId="0" fontId="14" fillId="0" borderId="0" xfId="1" applyFont="1" applyFill="1" applyBorder="1" applyAlignment="1" applyProtection="1">
      <alignment vertical="center" wrapText="1"/>
    </xf>
    <xf numFmtId="0" fontId="14" fillId="0" borderId="0" xfId="1" applyFont="1" applyFill="1" applyBorder="1" applyAlignment="1" applyProtection="1">
      <alignment wrapText="1"/>
    </xf>
    <xf numFmtId="0" fontId="15" fillId="0" borderId="0" xfId="1" applyFont="1" applyBorder="1" applyAlignment="1" applyProtection="1">
      <alignment vertical="center"/>
    </xf>
    <xf numFmtId="0" fontId="14" fillId="0" borderId="0" xfId="1" applyFont="1" applyBorder="1" applyAlignment="1" applyProtection="1">
      <alignment wrapText="1"/>
    </xf>
    <xf numFmtId="0" fontId="3" fillId="2" borderId="1" xfId="1" applyFont="1" applyFill="1" applyBorder="1" applyAlignment="1">
      <alignment vertical="center"/>
    </xf>
    <xf numFmtId="0" fontId="2" fillId="2" borderId="2" xfId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vertical="center"/>
    </xf>
    <xf numFmtId="0" fontId="2" fillId="4" borderId="2" xfId="1" applyFont="1" applyFill="1" applyBorder="1" applyAlignment="1">
      <alignment vertical="center"/>
    </xf>
    <xf numFmtId="0" fontId="2" fillId="2" borderId="3" xfId="1" applyFont="1" applyFill="1" applyBorder="1" applyAlignment="1">
      <alignment vertical="center"/>
    </xf>
    <xf numFmtId="0" fontId="2" fillId="5" borderId="4" xfId="1" applyFont="1" applyFill="1" applyBorder="1" applyAlignment="1" applyProtection="1">
      <alignment horizontal="center" vertical="center"/>
      <protection locked="0"/>
    </xf>
    <xf numFmtId="0" fontId="2" fillId="5" borderId="2" xfId="1" applyFont="1" applyFill="1" applyBorder="1" applyAlignment="1" applyProtection="1">
      <alignment horizontal="center" vertical="center"/>
      <protection locked="0"/>
    </xf>
    <xf numFmtId="0" fontId="2" fillId="0" borderId="0" xfId="1" applyFont="1" applyAlignment="1">
      <alignment vertical="center"/>
    </xf>
    <xf numFmtId="0" fontId="2" fillId="0" borderId="0" xfId="1" applyFont="1" applyAlignment="1">
      <alignment horizontal="center" vertical="center"/>
    </xf>
    <xf numFmtId="0" fontId="2" fillId="4" borderId="0" xfId="1" applyFont="1" applyFill="1" applyAlignment="1">
      <alignment vertical="center"/>
    </xf>
    <xf numFmtId="0" fontId="2" fillId="0" borderId="0" xfId="1" applyFont="1" applyFill="1" applyBorder="1" applyAlignment="1">
      <alignment horizontal="center" wrapText="1"/>
    </xf>
    <xf numFmtId="0" fontId="4" fillId="0" borderId="0" xfId="1" applyFont="1" applyFill="1" applyAlignment="1">
      <alignment vertical="center"/>
    </xf>
    <xf numFmtId="0" fontId="2" fillId="0" borderId="0" xfId="1" applyFont="1" applyFill="1" applyAlignment="1">
      <alignment vertical="center"/>
    </xf>
    <xf numFmtId="0" fontId="13" fillId="0" borderId="0" xfId="1" applyFont="1" applyFill="1" applyBorder="1" applyAlignment="1">
      <alignment wrapText="1"/>
    </xf>
    <xf numFmtId="3" fontId="4" fillId="5" borderId="4" xfId="1" applyNumberFormat="1" applyFont="1" applyFill="1" applyBorder="1" applyAlignment="1" applyProtection="1">
      <alignment horizontal="right" vertical="center"/>
      <protection locked="0"/>
    </xf>
    <xf numFmtId="3" fontId="2" fillId="5" borderId="4" xfId="1" applyNumberFormat="1" applyFont="1" applyFill="1" applyBorder="1" applyAlignment="1" applyProtection="1">
      <alignment horizontal="center" vertical="center"/>
      <protection locked="0"/>
    </xf>
    <xf numFmtId="2" fontId="2" fillId="0" borderId="4" xfId="1" applyNumberFormat="1" applyFont="1" applyFill="1" applyBorder="1" applyAlignment="1">
      <alignment horizontal="center" vertical="center"/>
    </xf>
    <xf numFmtId="0" fontId="2" fillId="5" borderId="4" xfId="1" applyFont="1" applyFill="1" applyBorder="1" applyAlignment="1" applyProtection="1">
      <alignment horizontal="center"/>
      <protection locked="0"/>
    </xf>
    <xf numFmtId="3" fontId="8" fillId="5" borderId="4" xfId="1" applyNumberFormat="1" applyFont="1" applyFill="1" applyBorder="1" applyAlignment="1" applyProtection="1">
      <alignment horizontal="center" vertical="center"/>
      <protection locked="0"/>
    </xf>
    <xf numFmtId="2" fontId="2" fillId="5" borderId="2" xfId="1" applyNumberFormat="1" applyFont="1" applyFill="1" applyBorder="1" applyAlignment="1" applyProtection="1">
      <alignment horizontal="center" vertical="center"/>
      <protection locked="0"/>
    </xf>
    <xf numFmtId="4" fontId="2" fillId="5" borderId="2" xfId="1" applyNumberFormat="1" applyFont="1" applyFill="1" applyBorder="1" applyAlignment="1" applyProtection="1">
      <alignment horizontal="center" vertical="center"/>
      <protection locked="0"/>
    </xf>
    <xf numFmtId="0" fontId="2" fillId="5" borderId="2" xfId="1" applyFont="1" applyFill="1" applyBorder="1" applyAlignment="1" applyProtection="1">
      <alignment horizontal="center"/>
      <protection locked="0"/>
    </xf>
    <xf numFmtId="1" fontId="2" fillId="5" borderId="4" xfId="1" applyNumberFormat="1" applyFont="1" applyFill="1" applyBorder="1" applyAlignment="1" applyProtection="1">
      <alignment horizontal="center" vertical="center"/>
      <protection locked="0"/>
    </xf>
    <xf numFmtId="1" fontId="2" fillId="5" borderId="2" xfId="1" applyNumberFormat="1" applyFont="1" applyFill="1" applyBorder="1" applyAlignment="1" applyProtection="1">
      <alignment horizontal="center" vertical="center"/>
      <protection locked="0"/>
    </xf>
    <xf numFmtId="1" fontId="2" fillId="0" borderId="2" xfId="1" applyNumberFormat="1" applyFont="1" applyFill="1" applyBorder="1" applyAlignment="1" applyProtection="1">
      <alignment horizontal="center" vertical="center"/>
    </xf>
    <xf numFmtId="0" fontId="2" fillId="0" borderId="4" xfId="1" applyFont="1" applyFill="1" applyBorder="1" applyAlignment="1" applyProtection="1">
      <alignment horizontal="center"/>
    </xf>
    <xf numFmtId="0" fontId="8" fillId="5" borderId="4" xfId="1" applyFont="1" applyFill="1" applyBorder="1" applyAlignment="1" applyProtection="1">
      <alignment horizontal="center"/>
      <protection locked="0"/>
    </xf>
    <xf numFmtId="0" fontId="2" fillId="0" borderId="4" xfId="1" applyFont="1" applyFill="1" applyBorder="1" applyAlignment="1">
      <alignment horizontal="center" vertical="center"/>
    </xf>
    <xf numFmtId="0" fontId="2" fillId="0" borderId="4" xfId="1" applyFont="1" applyBorder="1" applyAlignment="1">
      <alignment vertical="center"/>
    </xf>
    <xf numFmtId="0" fontId="14" fillId="0" borderId="4" xfId="1" applyFont="1" applyBorder="1" applyAlignment="1">
      <alignment vertical="center" wrapText="1"/>
    </xf>
    <xf numFmtId="0" fontId="4" fillId="0" borderId="0" xfId="2" applyFont="1" applyAlignment="1">
      <alignment vertical="center" wrapText="1"/>
    </xf>
    <xf numFmtId="3" fontId="2" fillId="0" borderId="2" xfId="1" applyNumberFormat="1" applyFont="1" applyBorder="1" applyAlignment="1" applyProtection="1">
      <alignment horizontal="center"/>
    </xf>
    <xf numFmtId="0" fontId="0" fillId="0" borderId="0" xfId="0"/>
    <xf numFmtId="0" fontId="1" fillId="0" borderId="0" xfId="1"/>
    <xf numFmtId="0" fontId="0" fillId="0" borderId="0" xfId="0" applyAlignment="1">
      <alignment vertical="center" wrapText="1"/>
    </xf>
    <xf numFmtId="0" fontId="2" fillId="0" borderId="4" xfId="1" applyFont="1" applyFill="1" applyBorder="1" applyAlignment="1" applyProtection="1">
      <alignment horizontal="center" vertical="center"/>
    </xf>
    <xf numFmtId="0" fontId="0" fillId="0" borderId="0" xfId="0"/>
    <xf numFmtId="0" fontId="1" fillId="0" borderId="0" xfId="1"/>
    <xf numFmtId="0" fontId="5" fillId="2" borderId="2" xfId="1" applyFont="1" applyFill="1" applyBorder="1"/>
    <xf numFmtId="0" fontId="18" fillId="0" borderId="0" xfId="1" applyFont="1" applyBorder="1"/>
    <xf numFmtId="0" fontId="2" fillId="6" borderId="0" xfId="1" applyFont="1" applyFill="1"/>
    <xf numFmtId="0" fontId="4" fillId="6" borderId="0" xfId="1" applyFont="1" applyFill="1" applyAlignment="1">
      <alignment horizontal="left" vertical="center" wrapText="1"/>
    </xf>
    <xf numFmtId="0" fontId="5" fillId="6" borderId="0" xfId="1" applyFont="1" applyFill="1" applyAlignment="1">
      <alignment horizontal="left" vertical="center" wrapText="1"/>
    </xf>
    <xf numFmtId="0" fontId="1" fillId="0" borderId="0" xfId="1" applyAlignment="1">
      <alignment wrapText="1"/>
    </xf>
    <xf numFmtId="0" fontId="3" fillId="2" borderId="1" xfId="1" applyFont="1" applyFill="1" applyBorder="1" applyAlignment="1">
      <alignment wrapText="1"/>
    </xf>
    <xf numFmtId="0" fontId="2" fillId="0" borderId="7" xfId="1" applyFont="1" applyBorder="1" applyAlignment="1">
      <alignment vertical="top"/>
    </xf>
    <xf numFmtId="0" fontId="2" fillId="0" borderId="7" xfId="1" applyFont="1" applyBorder="1" applyAlignment="1"/>
    <xf numFmtId="0" fontId="2" fillId="0" borderId="8" xfId="1" applyFont="1" applyBorder="1" applyAlignment="1"/>
    <xf numFmtId="0" fontId="2" fillId="0" borderId="8" xfId="1" applyFont="1" applyBorder="1" applyAlignment="1">
      <alignment vertical="top"/>
    </xf>
    <xf numFmtId="0" fontId="7" fillId="6" borderId="0" xfId="1" applyFont="1" applyFill="1" applyAlignment="1">
      <alignment horizontal="center" vertical="center"/>
    </xf>
    <xf numFmtId="4" fontId="2" fillId="5" borderId="6" xfId="1" applyNumberFormat="1" applyFont="1" applyFill="1" applyBorder="1" applyAlignment="1" applyProtection="1">
      <alignment horizontal="left" vertical="top" wrapText="1"/>
      <protection locked="0"/>
    </xf>
    <xf numFmtId="4" fontId="2" fillId="5" borderId="2" xfId="1" applyNumberFormat="1" applyFont="1" applyFill="1" applyBorder="1" applyAlignment="1" applyProtection="1">
      <alignment horizontal="left" vertical="top" wrapText="1"/>
      <protection locked="0"/>
    </xf>
    <xf numFmtId="0" fontId="2" fillId="0" borderId="0" xfId="1" applyFont="1" applyAlignment="1">
      <alignment vertical="top" wrapText="1"/>
    </xf>
    <xf numFmtId="0" fontId="4" fillId="6" borderId="0" xfId="1" applyFont="1" applyFill="1" applyAlignment="1">
      <alignment horizontal="left" vertical="center" wrapText="1"/>
    </xf>
    <xf numFmtId="4" fontId="2" fillId="5" borderId="6" xfId="1" applyNumberFormat="1" applyFont="1" applyFill="1" applyBorder="1" applyAlignment="1" applyProtection="1">
      <alignment horizontal="left" vertical="top" wrapText="1"/>
      <protection locked="0"/>
    </xf>
    <xf numFmtId="4" fontId="2" fillId="5" borderId="2" xfId="1" applyNumberFormat="1" applyFont="1" applyFill="1" applyBorder="1" applyAlignment="1" applyProtection="1">
      <alignment horizontal="left" vertical="top" wrapText="1"/>
      <protection locked="0"/>
    </xf>
    <xf numFmtId="0" fontId="20" fillId="0" borderId="0" xfId="1" applyFont="1" applyBorder="1" applyAlignment="1">
      <alignment horizontal="left" vertical="center" wrapText="1"/>
    </xf>
    <xf numFmtId="0" fontId="2" fillId="0" borderId="0" xfId="1" applyFont="1" applyAlignment="1">
      <alignment vertical="top" wrapText="1"/>
    </xf>
    <xf numFmtId="0" fontId="7" fillId="6" borderId="0" xfId="1" applyFont="1" applyFill="1"/>
    <xf numFmtId="0" fontId="7" fillId="6" borderId="0" xfId="1" applyFont="1" applyFill="1" applyAlignment="1">
      <alignment horizontal="center" vertical="center"/>
    </xf>
    <xf numFmtId="4" fontId="2" fillId="5" borderId="5" xfId="1" applyNumberFormat="1" applyFont="1" applyFill="1" applyBorder="1" applyAlignment="1" applyProtection="1">
      <alignment horizontal="left" vertical="top" wrapText="1"/>
      <protection locked="0"/>
    </xf>
    <xf numFmtId="4" fontId="2" fillId="5" borderId="4" xfId="1" applyNumberFormat="1" applyFont="1" applyFill="1" applyBorder="1" applyAlignment="1" applyProtection="1">
      <alignment horizontal="left" vertical="top" wrapText="1"/>
      <protection locked="0"/>
    </xf>
    <xf numFmtId="0" fontId="2" fillId="3" borderId="0" xfId="1" applyFont="1" applyFill="1" applyBorder="1" applyAlignment="1">
      <alignment horizontal="center"/>
    </xf>
    <xf numFmtId="0" fontId="2" fillId="5" borderId="2" xfId="1" applyFont="1" applyFill="1" applyBorder="1" applyAlignment="1" applyProtection="1">
      <alignment horizontal="left" vertical="center"/>
      <protection locked="0"/>
    </xf>
    <xf numFmtId="0" fontId="19" fillId="3" borderId="0" xfId="1" applyFont="1" applyFill="1" applyAlignment="1">
      <alignment horizontal="center"/>
    </xf>
    <xf numFmtId="0" fontId="16" fillId="3" borderId="0" xfId="1" applyFont="1" applyFill="1" applyBorder="1" applyAlignment="1">
      <alignment horizontal="center" vertical="center"/>
    </xf>
    <xf numFmtId="0" fontId="4" fillId="5" borderId="2" xfId="1" applyFont="1" applyFill="1" applyBorder="1" applyAlignment="1" applyProtection="1">
      <alignment horizontal="left" vertical="center"/>
      <protection locked="0"/>
    </xf>
    <xf numFmtId="0" fontId="2" fillId="5" borderId="4" xfId="1" applyFont="1" applyFill="1" applyBorder="1" applyAlignment="1" applyProtection="1">
      <alignment horizontal="center" vertical="center"/>
      <protection locked="0"/>
    </xf>
    <xf numFmtId="0" fontId="5" fillId="5" borderId="4" xfId="1" applyFont="1" applyFill="1" applyBorder="1" applyAlignment="1" applyProtection="1">
      <alignment vertical="center"/>
      <protection locked="0"/>
    </xf>
    <xf numFmtId="0" fontId="2" fillId="5" borderId="2" xfId="1" applyFont="1" applyFill="1" applyBorder="1" applyAlignment="1" applyProtection="1">
      <alignment horizontal="center" vertical="center"/>
      <protection locked="0"/>
    </xf>
    <xf numFmtId="0" fontId="5" fillId="5" borderId="2" xfId="1" applyFont="1" applyFill="1" applyBorder="1" applyAlignment="1" applyProtection="1">
      <alignment vertical="center"/>
      <protection locked="0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5" fillId="2" borderId="2" xfId="1" applyFont="1" applyFill="1" applyBorder="1" applyAlignment="1">
      <alignment horizontal="center"/>
    </xf>
    <xf numFmtId="0" fontId="7" fillId="0" borderId="0" xfId="1" applyFont="1" applyFill="1" applyBorder="1" applyAlignment="1">
      <alignment vertical="center" wrapText="1"/>
    </xf>
    <xf numFmtId="0" fontId="4" fillId="0" borderId="0" xfId="1" applyFont="1" applyFill="1" applyBorder="1" applyAlignment="1">
      <alignment vertical="center" wrapText="1"/>
    </xf>
    <xf numFmtId="0" fontId="4" fillId="0" borderId="0" xfId="1" applyFont="1" applyFill="1" applyBorder="1" applyAlignment="1">
      <alignment vertical="center"/>
    </xf>
    <xf numFmtId="0" fontId="4" fillId="0" borderId="0" xfId="1" applyFont="1" applyFill="1" applyBorder="1" applyAlignment="1">
      <alignment wrapText="1"/>
    </xf>
    <xf numFmtId="0" fontId="7" fillId="0" borderId="0" xfId="1" applyFont="1" applyFill="1" applyBorder="1" applyAlignment="1">
      <alignment wrapText="1"/>
    </xf>
    <xf numFmtId="0" fontId="4" fillId="0" borderId="0" xfId="1" applyFont="1" applyBorder="1" applyAlignment="1">
      <alignment vertical="center"/>
    </xf>
    <xf numFmtId="0" fontId="4" fillId="0" borderId="4" xfId="1" applyFont="1" applyFill="1" applyBorder="1" applyAlignment="1">
      <alignment horizontal="left" vertical="center"/>
    </xf>
    <xf numFmtId="0" fontId="0" fillId="0" borderId="0" xfId="0"/>
    <xf numFmtId="0" fontId="2" fillId="0" borderId="0" xfId="1" applyFont="1" applyBorder="1" applyAlignment="1">
      <alignment vertical="center"/>
    </xf>
    <xf numFmtId="0" fontId="4" fillId="0" borderId="0" xfId="1" applyFont="1" applyAlignment="1">
      <alignment vertical="center" wrapText="1"/>
    </xf>
    <xf numFmtId="3" fontId="4" fillId="0" borderId="4" xfId="1" applyNumberFormat="1" applyFont="1" applyFill="1" applyBorder="1" applyAlignment="1" applyProtection="1">
      <alignment horizontal="right" vertical="center"/>
    </xf>
    <xf numFmtId="2" fontId="2" fillId="0" borderId="4" xfId="1" applyNumberFormat="1" applyFont="1" applyFill="1" applyBorder="1" applyAlignment="1" applyProtection="1">
      <alignment horizontal="center" vertical="center"/>
    </xf>
    <xf numFmtId="0" fontId="0" fillId="0" borderId="0" xfId="0"/>
    <xf numFmtId="0" fontId="2" fillId="0" borderId="0" xfId="1" applyFont="1" applyBorder="1" applyAlignment="1">
      <alignment vertical="center"/>
    </xf>
    <xf numFmtId="0" fontId="4" fillId="0" borderId="0" xfId="1" applyFont="1" applyAlignment="1">
      <alignment vertical="center" wrapText="1"/>
    </xf>
    <xf numFmtId="0" fontId="4" fillId="4" borderId="0" xfId="1" applyFont="1" applyFill="1" applyBorder="1" applyAlignment="1">
      <alignment horizontal="left" vertical="center" indent="1"/>
    </xf>
    <xf numFmtId="3" fontId="4" fillId="5" borderId="4" xfId="1" applyNumberFormat="1" applyFont="1" applyFill="1" applyBorder="1" applyAlignment="1" applyProtection="1">
      <alignment horizontal="right" vertical="center"/>
      <protection locked="0"/>
    </xf>
    <xf numFmtId="4" fontId="4" fillId="4" borderId="4" xfId="1" applyNumberFormat="1" applyFont="1" applyFill="1" applyBorder="1" applyAlignment="1" applyProtection="1">
      <alignment horizontal="right" vertical="center"/>
    </xf>
    <xf numFmtId="3" fontId="4" fillId="0" borderId="4" xfId="1" applyNumberFormat="1" applyFont="1" applyFill="1" applyBorder="1" applyAlignment="1" applyProtection="1">
      <alignment horizontal="right" vertical="center"/>
    </xf>
  </cellXfs>
  <cellStyles count="9">
    <cellStyle name="Normal" xfId="0" builtinId="0"/>
    <cellStyle name="Normal 2" xfId="1"/>
    <cellStyle name="Normal 2 2" xfId="2"/>
    <cellStyle name="Normal 2 2 2" xfId="4"/>
    <cellStyle name="Normal 2 3" xfId="7"/>
    <cellStyle name="Normal 2 4" xfId="6"/>
    <cellStyle name="Normal 2 4 2" xfId="8"/>
    <cellStyle name="Normal 3" xfId="3"/>
    <cellStyle name="Normal 3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5"/>
  <sheetViews>
    <sheetView tabSelected="1" zoomScaleNormal="100" workbookViewId="0">
      <selection activeCell="A25" sqref="A25"/>
    </sheetView>
  </sheetViews>
  <sheetFormatPr defaultRowHeight="15" x14ac:dyDescent="0.25"/>
  <cols>
    <col min="1" max="1" width="62.42578125" customWidth="1"/>
    <col min="2" max="2" width="23.140625" customWidth="1"/>
    <col min="4" max="4" width="0" hidden="1" customWidth="1"/>
    <col min="5" max="5" width="45.5703125" customWidth="1"/>
    <col min="6" max="6" width="0" hidden="1" customWidth="1"/>
    <col min="7" max="9" width="9.140625" hidden="1" customWidth="1"/>
  </cols>
  <sheetData>
    <row r="1" spans="1:11" ht="15.75" customHeight="1" x14ac:dyDescent="0.25">
      <c r="A1" s="13" t="s">
        <v>1</v>
      </c>
      <c r="B1" s="14"/>
      <c r="C1" s="10"/>
      <c r="D1" s="10"/>
      <c r="E1" s="9"/>
      <c r="F1" s="1"/>
      <c r="G1" s="3" t="s">
        <v>0</v>
      </c>
      <c r="H1" s="1"/>
      <c r="I1" s="3"/>
      <c r="J1" s="3"/>
      <c r="K1" s="2"/>
    </row>
    <row r="2" spans="1:11" ht="23.25" customHeight="1" x14ac:dyDescent="0.25">
      <c r="A2" s="91" t="s">
        <v>4</v>
      </c>
      <c r="B2" s="91"/>
      <c r="C2" s="91"/>
      <c r="D2" s="91"/>
      <c r="E2" s="91"/>
      <c r="F2" s="1"/>
      <c r="G2" s="3" t="s">
        <v>2</v>
      </c>
      <c r="H2" s="1"/>
      <c r="I2" s="2"/>
      <c r="J2" s="3"/>
      <c r="K2" s="21"/>
    </row>
    <row r="3" spans="1:11" ht="18" x14ac:dyDescent="0.25">
      <c r="A3" s="94" t="s">
        <v>100</v>
      </c>
      <c r="B3" s="94"/>
      <c r="C3" s="94"/>
      <c r="D3" s="94"/>
      <c r="E3" s="94"/>
      <c r="F3" s="1"/>
      <c r="G3" s="3" t="s">
        <v>3</v>
      </c>
      <c r="H3" s="1"/>
      <c r="I3" s="3"/>
      <c r="J3" s="3"/>
      <c r="K3" s="1"/>
    </row>
    <row r="4" spans="1:11" ht="18" x14ac:dyDescent="0.25">
      <c r="A4" s="93" t="s">
        <v>101</v>
      </c>
      <c r="B4" s="93"/>
      <c r="C4" s="93"/>
      <c r="D4" s="93"/>
      <c r="E4" s="93"/>
      <c r="F4" s="1"/>
      <c r="G4" s="3"/>
      <c r="H4" s="1"/>
      <c r="I4" s="3"/>
      <c r="J4" s="3"/>
      <c r="K4" s="1"/>
    </row>
    <row r="5" spans="1:11" ht="16.5" x14ac:dyDescent="0.3">
      <c r="A5" s="39"/>
      <c r="B5" s="15"/>
      <c r="C5" s="15"/>
      <c r="D5" s="15"/>
      <c r="E5" s="17"/>
      <c r="F5" s="1"/>
      <c r="G5" s="3" t="s">
        <v>69</v>
      </c>
      <c r="H5" s="1"/>
      <c r="I5" s="3"/>
      <c r="J5" s="3"/>
      <c r="K5" s="1"/>
    </row>
    <row r="6" spans="1:11" ht="18" x14ac:dyDescent="0.25">
      <c r="A6" s="29" t="s">
        <v>7</v>
      </c>
      <c r="B6" s="30"/>
      <c r="C6" s="31"/>
      <c r="D6" s="32"/>
      <c r="E6" s="33"/>
      <c r="F6" s="1"/>
      <c r="G6" s="3" t="s">
        <v>5</v>
      </c>
      <c r="H6" s="1"/>
      <c r="I6" s="3"/>
      <c r="J6" s="3"/>
      <c r="K6" s="1"/>
    </row>
    <row r="7" spans="1:11" ht="17.25" x14ac:dyDescent="0.25">
      <c r="A7" s="40" t="s">
        <v>8</v>
      </c>
      <c r="B7" s="96"/>
      <c r="C7" s="97"/>
      <c r="D7" s="97"/>
      <c r="E7" s="97"/>
      <c r="F7" s="1"/>
      <c r="G7" s="3" t="s">
        <v>6</v>
      </c>
      <c r="H7" s="1"/>
      <c r="I7" s="3"/>
      <c r="J7" s="3"/>
      <c r="K7" s="1"/>
    </row>
    <row r="8" spans="1:11" ht="17.25" x14ac:dyDescent="0.25">
      <c r="A8" s="40" t="s">
        <v>9</v>
      </c>
      <c r="B8" s="98"/>
      <c r="C8" s="99"/>
      <c r="D8" s="99"/>
      <c r="E8" s="99"/>
      <c r="F8" s="1"/>
      <c r="G8" s="5"/>
      <c r="H8" s="7"/>
      <c r="I8" s="3"/>
      <c r="J8" s="1"/>
      <c r="K8" s="1"/>
    </row>
    <row r="9" spans="1:11" ht="17.25" x14ac:dyDescent="0.25">
      <c r="A9" s="40" t="s">
        <v>10</v>
      </c>
      <c r="B9" s="92"/>
      <c r="C9" s="92"/>
      <c r="D9" s="92"/>
      <c r="E9" s="92"/>
      <c r="F9" s="7"/>
      <c r="G9" s="16"/>
      <c r="H9" s="1"/>
      <c r="I9" s="2"/>
      <c r="J9" s="2"/>
      <c r="K9" s="7"/>
    </row>
    <row r="10" spans="1:11" ht="17.25" x14ac:dyDescent="0.25">
      <c r="A10" s="40" t="s">
        <v>11</v>
      </c>
      <c r="B10" s="92"/>
      <c r="C10" s="92"/>
      <c r="D10" s="92"/>
      <c r="E10" s="92"/>
      <c r="F10" s="1"/>
      <c r="G10" s="16"/>
      <c r="H10" s="1"/>
      <c r="I10" s="2"/>
      <c r="J10" s="1"/>
      <c r="K10" s="1"/>
    </row>
    <row r="11" spans="1:11" ht="30" x14ac:dyDescent="0.25">
      <c r="A11" s="59" t="s">
        <v>67</v>
      </c>
      <c r="B11" s="95"/>
      <c r="C11" s="95"/>
      <c r="D11" s="95"/>
      <c r="E11" s="95"/>
      <c r="F11" s="1"/>
      <c r="G11" s="16"/>
      <c r="H11" s="1"/>
      <c r="I11" s="2"/>
      <c r="J11" s="1"/>
      <c r="K11" s="1"/>
    </row>
    <row r="12" spans="1:11" ht="15.75" x14ac:dyDescent="0.25">
      <c r="A12" s="41"/>
      <c r="B12" s="37"/>
      <c r="C12" s="36"/>
      <c r="D12" s="38"/>
      <c r="E12" s="36"/>
      <c r="F12" s="1"/>
      <c r="G12" s="16"/>
      <c r="H12" s="3"/>
      <c r="I12" s="3"/>
      <c r="J12" s="3"/>
      <c r="K12" s="1"/>
    </row>
    <row r="13" spans="1:11" ht="18" x14ac:dyDescent="0.25">
      <c r="A13" s="29" t="s">
        <v>12</v>
      </c>
      <c r="B13" s="30"/>
      <c r="C13" s="31"/>
      <c r="D13" s="32"/>
      <c r="E13" s="33"/>
      <c r="F13" s="3"/>
      <c r="G13" s="16"/>
      <c r="H13" s="3"/>
      <c r="I13" s="3"/>
      <c r="J13" s="3"/>
      <c r="K13" s="3"/>
    </row>
    <row r="14" spans="1:11" ht="17.25" x14ac:dyDescent="0.25">
      <c r="A14" s="104" t="s">
        <v>13</v>
      </c>
      <c r="B14" s="4"/>
      <c r="C14" s="5"/>
      <c r="D14" s="5"/>
      <c r="E14" s="11"/>
      <c r="F14" s="3"/>
      <c r="G14" s="16"/>
      <c r="H14" s="3"/>
      <c r="I14" s="3"/>
      <c r="J14" s="3"/>
      <c r="K14" s="3"/>
    </row>
    <row r="15" spans="1:11" ht="18.75" x14ac:dyDescent="0.25">
      <c r="A15" s="105" t="s">
        <v>14</v>
      </c>
      <c r="B15" s="43"/>
      <c r="C15" s="3" t="s">
        <v>15</v>
      </c>
      <c r="D15" s="3"/>
      <c r="E15" s="24"/>
      <c r="F15" s="3"/>
      <c r="G15" s="16"/>
      <c r="H15" s="3"/>
      <c r="I15" s="3"/>
      <c r="J15" s="3"/>
      <c r="K15" s="3"/>
    </row>
    <row r="16" spans="1:11" s="111" customFormat="1" ht="17.25" hidden="1" x14ac:dyDescent="0.25">
      <c r="A16" s="105" t="s">
        <v>112</v>
      </c>
      <c r="B16" s="114">
        <f>B15/43560</f>
        <v>0</v>
      </c>
      <c r="C16" s="112" t="s">
        <v>113</v>
      </c>
      <c r="D16" s="112"/>
      <c r="E16" s="24"/>
      <c r="F16" s="112"/>
      <c r="G16" s="16"/>
      <c r="H16" s="112"/>
      <c r="I16" s="112"/>
      <c r="J16" s="112"/>
      <c r="K16" s="112"/>
    </row>
    <row r="17" spans="1:11" s="116" customFormat="1" ht="30" x14ac:dyDescent="0.25">
      <c r="A17" s="105" t="s">
        <v>115</v>
      </c>
      <c r="B17" s="120"/>
      <c r="C17" s="117" t="s">
        <v>15</v>
      </c>
      <c r="D17" s="117"/>
      <c r="E17" s="24"/>
      <c r="F17" s="117"/>
      <c r="G17" s="16"/>
      <c r="H17" s="117"/>
      <c r="I17" s="117"/>
      <c r="J17" s="117"/>
      <c r="K17" s="117"/>
    </row>
    <row r="18" spans="1:11" s="116" customFormat="1" ht="17.25" hidden="1" x14ac:dyDescent="0.25">
      <c r="A18" s="105" t="s">
        <v>116</v>
      </c>
      <c r="B18" s="122">
        <f>B17/43560</f>
        <v>0</v>
      </c>
      <c r="C18" s="117" t="s">
        <v>113</v>
      </c>
      <c r="D18" s="117"/>
      <c r="E18" s="24"/>
      <c r="F18" s="117"/>
      <c r="G18" s="16"/>
      <c r="H18" s="117"/>
      <c r="I18" s="117"/>
      <c r="J18" s="117"/>
      <c r="K18" s="117"/>
    </row>
    <row r="19" spans="1:11" ht="17.25" x14ac:dyDescent="0.25">
      <c r="A19" s="105" t="s">
        <v>68</v>
      </c>
      <c r="B19" s="47"/>
      <c r="C19" s="5"/>
      <c r="D19" s="3"/>
      <c r="E19" s="24" t="s">
        <v>16</v>
      </c>
      <c r="F19" s="3"/>
      <c r="G19" s="16"/>
      <c r="H19" s="3"/>
      <c r="I19" s="3"/>
      <c r="J19" s="3"/>
      <c r="K19" s="3"/>
    </row>
    <row r="20" spans="1:11" s="111" customFormat="1" ht="17.25" hidden="1" x14ac:dyDescent="0.25">
      <c r="A20" s="119" t="s">
        <v>114</v>
      </c>
      <c r="B20" s="121" t="e">
        <f>0.05+0.9*(B18/B16)</f>
        <v>#DIV/0!</v>
      </c>
      <c r="C20" s="5"/>
      <c r="D20" s="112"/>
      <c r="E20" s="24"/>
      <c r="F20" s="112"/>
      <c r="G20" s="16"/>
      <c r="H20" s="112"/>
      <c r="I20" s="112"/>
      <c r="J20" s="112"/>
      <c r="K20" s="112"/>
    </row>
    <row r="21" spans="1:11" ht="17.25" x14ac:dyDescent="0.25">
      <c r="A21" s="106"/>
      <c r="B21" s="7"/>
      <c r="C21" s="3"/>
      <c r="D21" s="3"/>
      <c r="E21" s="24"/>
      <c r="F21" s="5"/>
      <c r="G21" s="3"/>
      <c r="H21" s="3"/>
      <c r="I21" s="5"/>
    </row>
    <row r="22" spans="1:11" ht="19.5" x14ac:dyDescent="0.25">
      <c r="A22" s="104" t="s">
        <v>102</v>
      </c>
      <c r="B22" s="85"/>
      <c r="C22" s="85"/>
      <c r="D22" s="85"/>
      <c r="E22" s="85"/>
      <c r="F22" s="3"/>
      <c r="G22" s="3"/>
      <c r="H22" s="3"/>
      <c r="I22" s="3"/>
    </row>
    <row r="23" spans="1:11" ht="18.75" x14ac:dyDescent="0.25">
      <c r="A23" s="113" t="s">
        <v>111</v>
      </c>
      <c r="B23" s="115" t="str">
        <f>IF(B15="","",3630*1.5*B20*B16)</f>
        <v/>
      </c>
      <c r="C23" s="3" t="s">
        <v>18</v>
      </c>
      <c r="D23" s="3"/>
      <c r="E23" s="24" t="s">
        <v>16</v>
      </c>
      <c r="F23" s="6"/>
      <c r="I23" s="3"/>
    </row>
    <row r="24" spans="1:11" s="116" customFormat="1" ht="17.25" x14ac:dyDescent="0.25">
      <c r="A24" s="118" t="s">
        <v>117</v>
      </c>
      <c r="B24" s="115" t="str">
        <f>IF(B23="","",B23*7.481)</f>
        <v/>
      </c>
      <c r="C24" s="117" t="s">
        <v>20</v>
      </c>
      <c r="D24" s="117"/>
      <c r="E24" s="24"/>
      <c r="F24" s="6"/>
      <c r="I24" s="117"/>
    </row>
    <row r="25" spans="1:11" ht="17.25" x14ac:dyDescent="0.25">
      <c r="A25" s="106" t="s">
        <v>19</v>
      </c>
      <c r="B25" s="48"/>
      <c r="C25" s="5" t="s">
        <v>20</v>
      </c>
      <c r="D25" s="5"/>
      <c r="E25" s="24" t="str">
        <f>IF(B25="","",IF(B25&lt;#REF!,"Additional volume required","OK"))</f>
        <v/>
      </c>
      <c r="F25" s="19"/>
      <c r="G25" s="3"/>
      <c r="H25" s="3"/>
      <c r="I25" s="5"/>
    </row>
    <row r="26" spans="1:11" ht="17.25" x14ac:dyDescent="0.25">
      <c r="A26" s="105"/>
      <c r="B26" s="7"/>
      <c r="C26" s="3"/>
      <c r="D26" s="3"/>
      <c r="E26" s="24"/>
      <c r="F26" s="6"/>
      <c r="I26" s="3"/>
    </row>
    <row r="27" spans="1:11" ht="17.25" x14ac:dyDescent="0.25">
      <c r="A27" s="105" t="s">
        <v>21</v>
      </c>
      <c r="B27" s="49"/>
      <c r="C27" s="3"/>
      <c r="D27" s="3"/>
      <c r="E27" s="27" t="str">
        <f>IF(B27="","",IF(B27&lt;1.2,"Minimum factor of safety = 1.2","OK"))</f>
        <v/>
      </c>
      <c r="F27" s="6"/>
    </row>
    <row r="28" spans="1:11" ht="17.25" x14ac:dyDescent="0.25">
      <c r="A28" s="106" t="s">
        <v>103</v>
      </c>
      <c r="B28" s="45" t="str">
        <f>IF(B25="","",B27*B25)</f>
        <v/>
      </c>
      <c r="C28" s="5" t="s">
        <v>20</v>
      </c>
      <c r="D28" s="5"/>
      <c r="E28" s="25"/>
      <c r="F28" s="6"/>
    </row>
    <row r="29" spans="1:11" ht="17.25" x14ac:dyDescent="0.25">
      <c r="A29" s="105"/>
      <c r="B29" s="8"/>
      <c r="C29" s="3"/>
      <c r="D29" s="3"/>
      <c r="E29" s="24"/>
      <c r="F29" s="5"/>
      <c r="G29" s="61"/>
      <c r="H29" s="61"/>
    </row>
    <row r="30" spans="1:11" s="61" customFormat="1" ht="17.25" x14ac:dyDescent="0.25">
      <c r="A30" s="104" t="s">
        <v>22</v>
      </c>
      <c r="B30" s="7"/>
      <c r="C30" s="3"/>
      <c r="D30" s="3"/>
      <c r="E30" s="24"/>
      <c r="F30" s="5"/>
      <c r="G30"/>
      <c r="H30"/>
    </row>
    <row r="31" spans="1:11" ht="17.25" x14ac:dyDescent="0.25">
      <c r="A31" s="105" t="s">
        <v>23</v>
      </c>
      <c r="B31" s="51"/>
      <c r="C31" s="5" t="s">
        <v>24</v>
      </c>
      <c r="D31" s="3"/>
      <c r="E31" s="24"/>
      <c r="F31" s="6"/>
    </row>
    <row r="32" spans="1:11" ht="34.5" x14ac:dyDescent="0.3">
      <c r="A32" s="107" t="s">
        <v>104</v>
      </c>
      <c r="B32" s="50"/>
      <c r="C32" s="1"/>
      <c r="D32" s="1"/>
      <c r="E32" s="28"/>
      <c r="F32" s="6"/>
    </row>
    <row r="33" spans="1:8" ht="17.25" x14ac:dyDescent="0.25">
      <c r="A33" s="105" t="s">
        <v>25</v>
      </c>
      <c r="B33" s="52"/>
      <c r="C33" s="5" t="s">
        <v>24</v>
      </c>
      <c r="D33" s="3"/>
      <c r="E33" s="24"/>
      <c r="F33" s="6"/>
    </row>
    <row r="34" spans="1:8" ht="17.25" x14ac:dyDescent="0.25">
      <c r="A34" s="105" t="s">
        <v>105</v>
      </c>
      <c r="B34" s="35"/>
      <c r="C34" s="3"/>
      <c r="D34" s="3"/>
      <c r="E34" s="24"/>
      <c r="F34" s="6"/>
    </row>
    <row r="35" spans="1:8" ht="17.25" x14ac:dyDescent="0.25">
      <c r="A35" s="105" t="s">
        <v>26</v>
      </c>
      <c r="B35" s="52"/>
      <c r="C35" s="5" t="s">
        <v>24</v>
      </c>
      <c r="D35" s="3"/>
      <c r="E35" s="24"/>
      <c r="F35" s="19"/>
    </row>
    <row r="36" spans="1:8" ht="17.25" x14ac:dyDescent="0.25">
      <c r="A36" s="105" t="s">
        <v>27</v>
      </c>
      <c r="B36" s="53" t="str">
        <f>IF(B35="","",SUM(B31,B33,B35))</f>
        <v/>
      </c>
      <c r="C36" s="5" t="s">
        <v>24</v>
      </c>
      <c r="D36" s="3"/>
      <c r="E36" s="24" t="str">
        <f>IF(B36="","",IF(B36&lt;&gt;100,"Amount must equal 100% used on-site","OK"))</f>
        <v/>
      </c>
      <c r="F36" s="6"/>
    </row>
    <row r="37" spans="1:8" ht="17.25" x14ac:dyDescent="0.25">
      <c r="A37" s="105" t="s">
        <v>28</v>
      </c>
      <c r="B37" s="35"/>
      <c r="C37" s="5"/>
      <c r="D37" s="3"/>
      <c r="E37" s="24" t="str">
        <f>IF(B37="","",IF(B37="Yes","OK","Provide calculations"))</f>
        <v/>
      </c>
      <c r="F37" s="6"/>
    </row>
    <row r="38" spans="1:8" ht="17.25" x14ac:dyDescent="0.25">
      <c r="A38" s="105"/>
      <c r="B38" s="7"/>
      <c r="C38" s="3"/>
      <c r="D38" s="3"/>
      <c r="E38" s="24"/>
      <c r="F38" s="6"/>
    </row>
    <row r="39" spans="1:8" ht="17.25" x14ac:dyDescent="0.3">
      <c r="A39" s="108" t="s">
        <v>29</v>
      </c>
      <c r="B39" s="1"/>
      <c r="C39" s="1"/>
      <c r="D39" s="1"/>
      <c r="E39" s="28"/>
      <c r="F39" s="1"/>
    </row>
    <row r="40" spans="1:8" ht="18.75" x14ac:dyDescent="0.3">
      <c r="A40" s="107" t="s">
        <v>30</v>
      </c>
      <c r="B40" s="60" t="str">
        <f>IF(B15="","",B15)</f>
        <v/>
      </c>
      <c r="C40" s="3" t="s">
        <v>15</v>
      </c>
      <c r="D40" s="1"/>
      <c r="E40" s="28"/>
      <c r="F40" s="6"/>
    </row>
    <row r="41" spans="1:8" ht="17.25" x14ac:dyDescent="0.3">
      <c r="A41" s="107" t="s">
        <v>82</v>
      </c>
      <c r="B41" s="54" t="str">
        <f>IF(B40="","",G48)</f>
        <v/>
      </c>
      <c r="C41" s="3" t="s">
        <v>17</v>
      </c>
      <c r="D41" s="1"/>
      <c r="E41" s="28"/>
      <c r="F41" s="6"/>
    </row>
    <row r="42" spans="1:8" ht="18.75" x14ac:dyDescent="0.3">
      <c r="A42" s="107" t="s">
        <v>31</v>
      </c>
      <c r="B42" s="50"/>
      <c r="C42" s="3" t="s">
        <v>15</v>
      </c>
      <c r="D42" s="1"/>
      <c r="E42" s="28" t="s">
        <v>16</v>
      </c>
      <c r="F42" s="6"/>
    </row>
    <row r="43" spans="1:8" ht="17.25" x14ac:dyDescent="0.3">
      <c r="A43" s="107"/>
      <c r="B43" s="23"/>
      <c r="C43" s="5"/>
      <c r="D43" s="22"/>
      <c r="E43" s="26"/>
      <c r="F43" s="6"/>
    </row>
    <row r="44" spans="1:8" ht="17.25" x14ac:dyDescent="0.3">
      <c r="A44" s="108" t="s">
        <v>32</v>
      </c>
      <c r="B44" s="1"/>
      <c r="C44" s="1"/>
      <c r="D44" s="1"/>
      <c r="E44" s="28"/>
      <c r="F44" s="6"/>
    </row>
    <row r="45" spans="1:8" ht="17.25" x14ac:dyDescent="0.3">
      <c r="A45" s="107" t="s">
        <v>33</v>
      </c>
      <c r="B45" s="55"/>
      <c r="C45" s="2" t="s">
        <v>34</v>
      </c>
      <c r="D45" s="1"/>
      <c r="E45" s="28" t="s">
        <v>16</v>
      </c>
      <c r="F45" s="3"/>
    </row>
    <row r="46" spans="1:8" ht="17.25" x14ac:dyDescent="0.3">
      <c r="A46" s="107" t="s">
        <v>35</v>
      </c>
      <c r="B46" s="34"/>
      <c r="C46" s="3"/>
      <c r="D46" s="1"/>
      <c r="E46" s="28" t="str">
        <f>IF(B46="","",IF(B46="No","Please provide plan details showing numbered gutters",""))</f>
        <v/>
      </c>
      <c r="F46" s="1"/>
    </row>
    <row r="47" spans="1:8" ht="17.25" x14ac:dyDescent="0.3">
      <c r="A47" s="107" t="s">
        <v>106</v>
      </c>
      <c r="B47" s="34"/>
      <c r="C47" s="3"/>
      <c r="D47" s="1"/>
      <c r="E47" s="28" t="str">
        <f>IF(B47="","",IF(B47="No","Please provide detail table showing slopes for all gutters",""))</f>
        <v/>
      </c>
      <c r="F47" s="1"/>
    </row>
    <row r="48" spans="1:8" ht="17.25" x14ac:dyDescent="0.3">
      <c r="A48" s="107" t="s">
        <v>83</v>
      </c>
      <c r="B48" s="34"/>
      <c r="C48" s="3" t="s">
        <v>24</v>
      </c>
      <c r="D48" s="62"/>
      <c r="E48" s="28"/>
      <c r="F48" s="1"/>
      <c r="G48" s="1">
        <f>IF(B40&lt;=32,0.5,IF(B40&lt;=132,1,IF(B40&lt;=603,2,IF(B40&lt;=981,2.5,IF(B40&lt;=1460,3,4)))))</f>
        <v>4</v>
      </c>
      <c r="H48" s="1"/>
    </row>
    <row r="49" spans="1:10" ht="17.25" x14ac:dyDescent="0.3">
      <c r="A49" s="107" t="s">
        <v>85</v>
      </c>
      <c r="B49" s="64" t="str">
        <f>IF(B48="","",G56)</f>
        <v/>
      </c>
      <c r="C49" s="3" t="s">
        <v>17</v>
      </c>
      <c r="D49" s="62"/>
      <c r="E49" s="28"/>
      <c r="F49" s="1"/>
      <c r="G49" s="22"/>
      <c r="H49" s="22"/>
      <c r="I49" s="1"/>
      <c r="J49" s="1"/>
    </row>
    <row r="50" spans="1:10" ht="17.25" x14ac:dyDescent="0.3">
      <c r="A50" s="107" t="s">
        <v>107</v>
      </c>
      <c r="B50" s="34"/>
      <c r="C50" s="3"/>
      <c r="D50" s="1"/>
      <c r="E50" s="28" t="str">
        <f>IF(B50="","",IF(B50="No","Please provide detail table showing diameters for all gutters",""))</f>
        <v/>
      </c>
      <c r="F50" s="22"/>
      <c r="G50" s="1"/>
      <c r="H50" s="1"/>
      <c r="I50" s="22"/>
      <c r="J50" s="22"/>
    </row>
    <row r="51" spans="1:10" ht="17.25" x14ac:dyDescent="0.3">
      <c r="A51" s="107" t="s">
        <v>84</v>
      </c>
      <c r="B51" s="64" t="str">
        <f>IF(B50="","",G58)</f>
        <v/>
      </c>
      <c r="C51" s="3" t="s">
        <v>17</v>
      </c>
      <c r="D51" s="62"/>
      <c r="E51" s="28"/>
      <c r="F51" s="1"/>
      <c r="G51" s="1"/>
      <c r="H51" s="1"/>
      <c r="I51" s="1"/>
      <c r="J51" s="1"/>
    </row>
    <row r="52" spans="1:10" ht="34.5" x14ac:dyDescent="0.3">
      <c r="A52" s="107" t="s">
        <v>108</v>
      </c>
      <c r="B52" s="34"/>
      <c r="C52" s="3"/>
      <c r="D52" s="1"/>
      <c r="E52" s="28" t="str">
        <f>IF(B52="","",IF(B52="No","Please provide detail table showing diameters for all downspouts",""))</f>
        <v/>
      </c>
      <c r="F52" s="1"/>
      <c r="I52" s="1"/>
      <c r="J52" s="1"/>
    </row>
    <row r="53" spans="1:10" ht="36" customHeight="1" x14ac:dyDescent="0.3">
      <c r="A53" s="107" t="s">
        <v>109</v>
      </c>
      <c r="B53" s="34"/>
      <c r="C53" s="3"/>
      <c r="D53" s="1"/>
      <c r="E53" s="28" t="str">
        <f>IF(B53="","",IF(B53="No","Please provide detail table showing maximum captured area for all downspouts",""))</f>
        <v/>
      </c>
      <c r="F53" s="1"/>
    </row>
    <row r="54" spans="1:10" ht="34.5" customHeight="1" x14ac:dyDescent="0.25">
      <c r="A54" s="109"/>
      <c r="B54" s="7"/>
      <c r="C54" s="3"/>
      <c r="D54" s="3"/>
      <c r="E54" s="24"/>
      <c r="F54" s="1"/>
    </row>
    <row r="55" spans="1:10" s="61" customFormat="1" ht="34.5" customHeight="1" x14ac:dyDescent="0.25">
      <c r="A55" s="104" t="s">
        <v>36</v>
      </c>
      <c r="B55" s="7"/>
      <c r="C55" s="3"/>
      <c r="D55" s="3"/>
      <c r="E55" s="24"/>
      <c r="F55" s="62"/>
      <c r="G55" s="62">
        <f>IF(B48&lt;=0.5,1,IF(B48&lt;=1,2,3))</f>
        <v>1</v>
      </c>
    </row>
    <row r="56" spans="1:10" s="61" customFormat="1" ht="25.5" customHeight="1" x14ac:dyDescent="0.3">
      <c r="A56" s="105" t="s">
        <v>37</v>
      </c>
      <c r="B56" s="34"/>
      <c r="C56" s="3"/>
      <c r="D56" s="3"/>
      <c r="E56" s="28" t="str">
        <f>IF(B56="","",IF(B56="No","You must model the system using a model",""))</f>
        <v/>
      </c>
      <c r="F56" s="62"/>
      <c r="G56" s="61">
        <f>IF(G55=1,H56,IF(G55=2,I56,"Slope is too steep"))</f>
        <v>6</v>
      </c>
      <c r="H56" s="61">
        <f>IF($B$40&lt;=181,3,IF($B$40&lt;=383,4,IF($B$40&lt;=665,5,6)))</f>
        <v>6</v>
      </c>
      <c r="I56" s="61">
        <f>IF($B$40&lt;=255,3,IF($B$40&lt;=543,4,IF($B$40&lt;=936,5,6)))</f>
        <v>6</v>
      </c>
    </row>
    <row r="57" spans="1:10" ht="36" customHeight="1" x14ac:dyDescent="0.25">
      <c r="A57" s="105" t="s">
        <v>38</v>
      </c>
      <c r="B57" s="44"/>
      <c r="C57" s="5" t="s">
        <v>39</v>
      </c>
      <c r="D57" s="5"/>
      <c r="E57" s="25" t="str">
        <f>IF(B57="","",IF(B56="Yes","",IF(B57&lt;=5,"OK","Drawdown rate needs to be less than 5 days, OR the overflow needs to be less &lt;=14%")))</f>
        <v/>
      </c>
      <c r="F57" s="1"/>
    </row>
    <row r="58" spans="1:10" s="61" customFormat="1" ht="36" customHeight="1" x14ac:dyDescent="0.25">
      <c r="A58" s="105" t="s">
        <v>40</v>
      </c>
      <c r="B58" s="34"/>
      <c r="C58" s="3"/>
      <c r="D58" s="3"/>
      <c r="E58" s="24" t="str">
        <f>IF(B58="","",IF(B58="None of the above","Overflow must be discharged to an appropriate BMP or VFS","Please provide worksheets for BMP design"))</f>
        <v/>
      </c>
      <c r="F58" s="62"/>
      <c r="G58" s="62">
        <f>IF($B$40&lt;=765,2,IF($B$40&lt;=2340,3,4))</f>
        <v>4</v>
      </c>
    </row>
    <row r="59" spans="1:10" ht="17.25" x14ac:dyDescent="0.25">
      <c r="A59" s="105" t="s">
        <v>41</v>
      </c>
      <c r="B59" s="34"/>
      <c r="C59" s="3"/>
      <c r="D59" s="3"/>
      <c r="E59" s="24" t="str">
        <f>IF(B59="","",IF(B59="No","OK","Must not discharge directly to impervious surfaces"))</f>
        <v/>
      </c>
      <c r="F59" s="1"/>
    </row>
    <row r="60" spans="1:10" ht="17.25" x14ac:dyDescent="0.3">
      <c r="A60" s="107" t="s">
        <v>42</v>
      </c>
      <c r="B60" s="50"/>
      <c r="C60" s="2" t="s">
        <v>43</v>
      </c>
      <c r="D60" s="1"/>
      <c r="E60" s="28"/>
      <c r="F60" s="1"/>
    </row>
    <row r="61" spans="1:10" ht="17.25" x14ac:dyDescent="0.3">
      <c r="A61" s="107" t="s">
        <v>44</v>
      </c>
      <c r="B61" s="34"/>
      <c r="C61" s="1"/>
      <c r="D61" s="1"/>
      <c r="E61" s="12" t="str">
        <f>IF(B61="","",IF(B61="Yes","Please provide calculations for non-erosive velocity","10-year velocity must be non-erosive"))</f>
        <v/>
      </c>
      <c r="F61" s="6"/>
    </row>
    <row r="62" spans="1:10" ht="17.25" x14ac:dyDescent="0.3">
      <c r="A62" s="107" t="s">
        <v>45</v>
      </c>
      <c r="B62" s="34"/>
      <c r="C62" s="1"/>
      <c r="D62" s="1"/>
      <c r="E62" s="28"/>
      <c r="F62" s="6"/>
    </row>
    <row r="63" spans="1:10" ht="35.25" customHeight="1" x14ac:dyDescent="0.3">
      <c r="A63" s="107" t="s">
        <v>46</v>
      </c>
      <c r="B63" s="34"/>
      <c r="C63" s="1"/>
      <c r="D63" s="1"/>
      <c r="E63" s="24" t="str">
        <f>IF(B63="","",IF(B63="None of the above","First flush diverter must be discharged to an appropriate BMP or VFS","Please provide worksheets for BMP design"))</f>
        <v/>
      </c>
      <c r="F63" s="6"/>
    </row>
    <row r="64" spans="1:10" ht="55.5" customHeight="1" x14ac:dyDescent="0.25">
      <c r="A64" s="105" t="s">
        <v>47</v>
      </c>
      <c r="B64" s="35"/>
      <c r="C64" s="3" t="s">
        <v>17</v>
      </c>
      <c r="D64" s="3"/>
      <c r="E64" s="24"/>
      <c r="F64" s="5"/>
    </row>
    <row r="65" spans="1:6" ht="33" customHeight="1" x14ac:dyDescent="0.25">
      <c r="A65" s="105" t="s">
        <v>110</v>
      </c>
      <c r="B65" s="35"/>
      <c r="C65" s="3" t="s">
        <v>24</v>
      </c>
      <c r="D65" s="3"/>
      <c r="E65" s="24" t="str">
        <f>IF(B56="","",IF(B56="Yes","Please provide percent of days that will overflow",""))</f>
        <v/>
      </c>
      <c r="F65" s="6"/>
    </row>
    <row r="66" spans="1:6" ht="31.5" customHeight="1" x14ac:dyDescent="0.25">
      <c r="A66" s="105"/>
      <c r="B66" s="7"/>
      <c r="C66" s="3"/>
      <c r="D66" s="3"/>
      <c r="E66" s="24"/>
      <c r="F66" s="6"/>
    </row>
    <row r="67" spans="1:6" ht="17.25" x14ac:dyDescent="0.25">
      <c r="A67" s="104" t="s">
        <v>36</v>
      </c>
      <c r="B67" s="7"/>
      <c r="C67" s="3"/>
      <c r="D67" s="3"/>
      <c r="E67" s="24"/>
      <c r="F67" s="1"/>
    </row>
    <row r="68" spans="1:6" ht="17.25" x14ac:dyDescent="0.25">
      <c r="A68" s="105" t="s">
        <v>48</v>
      </c>
      <c r="B68" s="46"/>
      <c r="C68" s="3"/>
      <c r="D68" s="3"/>
      <c r="E68" s="24"/>
      <c r="F68" s="1"/>
    </row>
    <row r="69" spans="1:6" ht="17.25" x14ac:dyDescent="0.25">
      <c r="A69" s="105" t="s">
        <v>49</v>
      </c>
      <c r="B69" s="34"/>
      <c r="C69" s="3"/>
      <c r="D69" s="3"/>
      <c r="E69" s="24" t="str">
        <f>IF(B69="","",IF(B69="No","Must have dedicated year-round use","OK"))</f>
        <v/>
      </c>
      <c r="F69" s="1"/>
    </row>
    <row r="70" spans="1:6" ht="31.5" customHeight="1" x14ac:dyDescent="0.3">
      <c r="A70" s="107" t="s">
        <v>50</v>
      </c>
      <c r="B70" s="50"/>
      <c r="C70" s="2" t="s">
        <v>51</v>
      </c>
      <c r="D70" s="1"/>
      <c r="E70" s="28" t="str">
        <f>IF(B70="","",IF(B70&lt;=1,"OK","Maximum size openings is 1 mm"))</f>
        <v/>
      </c>
      <c r="F70" s="1"/>
    </row>
    <row r="71" spans="1:6" ht="17.25" x14ac:dyDescent="0.3">
      <c r="A71" s="107" t="s">
        <v>52</v>
      </c>
      <c r="B71" s="34"/>
      <c r="C71" s="1"/>
      <c r="D71" s="1"/>
      <c r="E71" s="24" t="str">
        <f>IF(B71="","",IF(B71="Yes","Only a minimal amound of volume can be put in cistern",""))</f>
        <v/>
      </c>
      <c r="F71" s="6"/>
    </row>
    <row r="72" spans="1:6" ht="17.25" x14ac:dyDescent="0.3">
      <c r="A72" s="107" t="s">
        <v>53</v>
      </c>
      <c r="B72" s="34"/>
      <c r="C72" s="1"/>
      <c r="D72" s="1"/>
      <c r="E72" s="24" t="str">
        <f>IF(B72="","",IF(B72="Yes","OK","Designs for footing must be provided if loads on cistern at full capacity are greater than in-situ soils can support"))</f>
        <v/>
      </c>
      <c r="F72" s="6"/>
    </row>
    <row r="73" spans="1:6" ht="17.25" x14ac:dyDescent="0.3">
      <c r="A73" s="107" t="s">
        <v>54</v>
      </c>
      <c r="B73" s="34"/>
      <c r="C73" s="1"/>
      <c r="D73" s="1"/>
      <c r="E73" s="24" t="str">
        <f>IF(B73="","",IF(B73="Yes","Provide anti-floatation calculations",""))</f>
        <v/>
      </c>
      <c r="F73" s="6"/>
    </row>
    <row r="74" spans="1:6" ht="17.25" x14ac:dyDescent="0.3">
      <c r="A74" s="107" t="s">
        <v>55</v>
      </c>
      <c r="B74" s="50"/>
      <c r="C74" s="2" t="s">
        <v>56</v>
      </c>
      <c r="D74" s="1"/>
      <c r="E74" s="28"/>
      <c r="F74" s="3"/>
    </row>
    <row r="75" spans="1:6" ht="17.25" x14ac:dyDescent="0.3">
      <c r="A75" s="107" t="s">
        <v>57</v>
      </c>
      <c r="B75" s="50"/>
      <c r="C75" s="1"/>
      <c r="D75" s="1"/>
      <c r="E75" s="28"/>
      <c r="F75" s="6"/>
    </row>
    <row r="76" spans="1:6" ht="17.25" x14ac:dyDescent="0.3">
      <c r="A76" s="107" t="s">
        <v>58</v>
      </c>
      <c r="B76" s="34"/>
      <c r="C76" s="1"/>
      <c r="D76" s="1"/>
      <c r="E76" s="24" t="str">
        <f>IF(B76="","",IF(B76="No","Pump sizing calculations are required",""))</f>
        <v/>
      </c>
      <c r="F76" s="6"/>
    </row>
    <row r="77" spans="1:6" ht="17.25" x14ac:dyDescent="0.3">
      <c r="A77" s="107" t="s">
        <v>59</v>
      </c>
      <c r="B77" s="34"/>
      <c r="C77" s="1"/>
      <c r="D77" s="1"/>
      <c r="E77" s="24" t="str">
        <f>IF(B77="","",IF(B77="Yes","Metal cisterns may require internal waterproof bladder","OK"))</f>
        <v/>
      </c>
      <c r="F77" s="1"/>
    </row>
    <row r="78" spans="1:6" ht="36.75" customHeight="1" x14ac:dyDescent="0.3">
      <c r="A78" s="107" t="s">
        <v>60</v>
      </c>
      <c r="B78" s="34"/>
      <c r="C78" s="1"/>
      <c r="D78" s="1"/>
      <c r="E78" s="28" t="s">
        <v>16</v>
      </c>
    </row>
    <row r="79" spans="1:6" ht="56.25" customHeight="1" x14ac:dyDescent="0.3">
      <c r="A79" s="107" t="s">
        <v>61</v>
      </c>
      <c r="B79" s="50"/>
      <c r="C79" s="1"/>
      <c r="D79" s="1"/>
      <c r="E79" s="24" t="str">
        <f>IF(B79="","",IF(B79="No","Plans are required","OK"))</f>
        <v/>
      </c>
    </row>
    <row r="80" spans="1:6" ht="17.25" x14ac:dyDescent="0.3">
      <c r="A80" s="107" t="s">
        <v>62</v>
      </c>
      <c r="B80" s="34"/>
      <c r="C80" s="1"/>
      <c r="D80" s="1"/>
      <c r="E80" s="24" t="str">
        <f>IF(B80="","",IF(B80="No","Must be labeled as non-potable water","OK"))</f>
        <v/>
      </c>
    </row>
    <row r="81" spans="1:5" ht="17.25" x14ac:dyDescent="0.3">
      <c r="A81" s="107" t="s">
        <v>63</v>
      </c>
      <c r="B81" s="34"/>
      <c r="C81" s="1"/>
      <c r="D81" s="1"/>
      <c r="E81" s="28"/>
    </row>
    <row r="82" spans="1:5" ht="17.25" x14ac:dyDescent="0.3">
      <c r="A82" s="105" t="s">
        <v>64</v>
      </c>
      <c r="B82" s="34"/>
      <c r="C82" s="22"/>
      <c r="D82" s="22"/>
      <c r="E82" s="20"/>
    </row>
    <row r="83" spans="1:5" ht="17.25" x14ac:dyDescent="0.25">
      <c r="A83" s="105" t="s">
        <v>65</v>
      </c>
      <c r="B83" s="35"/>
      <c r="C83" s="5"/>
      <c r="D83" s="5"/>
      <c r="E83" s="11"/>
    </row>
    <row r="84" spans="1:5" ht="35.25" customHeight="1" x14ac:dyDescent="0.25">
      <c r="A84" s="110" t="s">
        <v>66</v>
      </c>
      <c r="B84" s="56"/>
      <c r="C84" s="57"/>
      <c r="D84" s="57"/>
      <c r="E84" s="58"/>
    </row>
    <row r="85" spans="1:5" ht="16.5" x14ac:dyDescent="0.25">
      <c r="A85" s="10"/>
      <c r="B85" s="7"/>
      <c r="C85" s="3"/>
      <c r="D85" s="3"/>
      <c r="E85" s="9"/>
    </row>
    <row r="86" spans="1:5" ht="16.5" x14ac:dyDescent="0.25">
      <c r="A86" s="10"/>
      <c r="B86" s="7"/>
      <c r="C86" s="3"/>
      <c r="D86" s="3"/>
      <c r="E86" s="9"/>
    </row>
    <row r="87" spans="1:5" ht="16.5" x14ac:dyDescent="0.25">
      <c r="A87" s="10"/>
      <c r="B87" s="7"/>
      <c r="C87" s="3"/>
      <c r="D87" s="3"/>
      <c r="E87" s="9"/>
    </row>
    <row r="88" spans="1:5" ht="18" x14ac:dyDescent="0.25">
      <c r="A88" s="73" t="s">
        <v>86</v>
      </c>
      <c r="B88" s="67"/>
      <c r="C88" s="103"/>
      <c r="D88" s="103"/>
      <c r="E88" s="103"/>
    </row>
    <row r="89" spans="1:5" x14ac:dyDescent="0.25">
      <c r="A89" s="82" t="s">
        <v>87</v>
      </c>
      <c r="B89" s="82"/>
      <c r="C89" s="82"/>
      <c r="D89" s="82"/>
      <c r="E89" s="82"/>
    </row>
    <row r="90" spans="1:5" x14ac:dyDescent="0.25">
      <c r="A90" s="82"/>
      <c r="B90" s="82"/>
      <c r="C90" s="82"/>
      <c r="D90" s="82"/>
      <c r="E90" s="82"/>
    </row>
    <row r="91" spans="1:5" ht="17.25" x14ac:dyDescent="0.25">
      <c r="A91" s="70"/>
      <c r="B91" s="71"/>
      <c r="C91" s="71"/>
      <c r="D91" s="71"/>
      <c r="E91" s="69"/>
    </row>
    <row r="92" spans="1:5" ht="17.25" x14ac:dyDescent="0.3">
      <c r="A92" s="87" t="s">
        <v>88</v>
      </c>
      <c r="B92" s="87"/>
      <c r="C92" s="78" t="s">
        <v>89</v>
      </c>
      <c r="D92" s="88" t="s">
        <v>90</v>
      </c>
      <c r="E92" s="88"/>
    </row>
    <row r="93" spans="1:5" ht="186.75" customHeight="1" x14ac:dyDescent="0.25">
      <c r="A93" s="86" t="s">
        <v>92</v>
      </c>
      <c r="B93" s="86"/>
      <c r="C93" s="75"/>
      <c r="D93" s="89"/>
      <c r="E93" s="90"/>
    </row>
    <row r="94" spans="1:5" ht="169.5" customHeight="1" x14ac:dyDescent="0.25">
      <c r="A94" s="86" t="s">
        <v>93</v>
      </c>
      <c r="B94" s="86"/>
      <c r="C94" s="76"/>
      <c r="D94" s="83"/>
      <c r="E94" s="84"/>
    </row>
    <row r="95" spans="1:5" ht="66.75" customHeight="1" x14ac:dyDescent="0.25">
      <c r="A95" s="86" t="s">
        <v>94</v>
      </c>
      <c r="B95" s="86"/>
      <c r="C95" s="75"/>
      <c r="D95" s="83"/>
      <c r="E95" s="84"/>
    </row>
    <row r="96" spans="1:5" ht="42.75" customHeight="1" x14ac:dyDescent="0.25">
      <c r="A96" s="86" t="s">
        <v>95</v>
      </c>
      <c r="B96" s="86"/>
      <c r="C96" s="74"/>
      <c r="D96" s="83"/>
      <c r="E96" s="84"/>
    </row>
    <row r="97" spans="1:5" ht="37.5" customHeight="1" x14ac:dyDescent="0.25">
      <c r="A97" s="86" t="s">
        <v>96</v>
      </c>
      <c r="B97" s="86"/>
      <c r="C97" s="77"/>
      <c r="D97" s="83"/>
      <c r="E97" s="84"/>
    </row>
    <row r="98" spans="1:5" ht="34.5" customHeight="1" x14ac:dyDescent="0.25">
      <c r="A98" s="86" t="s">
        <v>97</v>
      </c>
      <c r="B98" s="86"/>
      <c r="C98" s="77"/>
      <c r="D98" s="83"/>
      <c r="E98" s="84"/>
    </row>
    <row r="99" spans="1:5" ht="15.75" x14ac:dyDescent="0.25">
      <c r="A99" s="86" t="s">
        <v>91</v>
      </c>
      <c r="B99" s="86"/>
      <c r="C99" s="77"/>
      <c r="D99" s="83"/>
      <c r="E99" s="84"/>
    </row>
    <row r="100" spans="1:5" ht="23.25" customHeight="1" x14ac:dyDescent="0.25">
      <c r="A100" s="81" t="s">
        <v>98</v>
      </c>
      <c r="B100" s="81"/>
      <c r="C100" s="77"/>
      <c r="D100" s="79"/>
      <c r="E100" s="80"/>
    </row>
    <row r="101" spans="1:5" ht="163.5" customHeight="1" x14ac:dyDescent="0.25">
      <c r="A101" s="86" t="s">
        <v>99</v>
      </c>
      <c r="B101" s="86"/>
      <c r="C101" s="77"/>
      <c r="D101" s="83"/>
      <c r="E101" s="84"/>
    </row>
    <row r="102" spans="1:5" ht="55.5" customHeight="1" x14ac:dyDescent="0.3">
      <c r="A102" s="72"/>
      <c r="B102" s="66"/>
      <c r="C102" s="66"/>
      <c r="D102" s="68"/>
      <c r="E102" s="66"/>
    </row>
    <row r="103" spans="1:5" ht="45.75" customHeight="1" x14ac:dyDescent="0.25"/>
    <row r="104" spans="1:5" ht="38.25" customHeight="1" x14ac:dyDescent="0.25"/>
    <row r="105" spans="1:5" ht="40.5" customHeight="1" x14ac:dyDescent="0.25">
      <c r="A105" s="18"/>
      <c r="B105" s="7"/>
      <c r="C105" s="3"/>
      <c r="D105" s="3"/>
      <c r="E105" s="9"/>
    </row>
    <row r="106" spans="1:5" ht="16.5" x14ac:dyDescent="0.25">
      <c r="A106" s="18"/>
      <c r="B106" s="7"/>
      <c r="C106" s="3"/>
      <c r="D106" s="3"/>
      <c r="E106" s="9"/>
    </row>
    <row r="107" spans="1:5" s="65" customFormat="1" ht="15.75" x14ac:dyDescent="0.25">
      <c r="A107" s="42"/>
      <c r="B107" s="1"/>
      <c r="C107" s="1"/>
      <c r="D107" s="1"/>
      <c r="E107" s="1"/>
    </row>
    <row r="108" spans="1:5" ht="35.25" customHeight="1" x14ac:dyDescent="0.25"/>
    <row r="113" spans="1:5" ht="15.75" x14ac:dyDescent="0.25">
      <c r="A113" s="5"/>
      <c r="B113" s="7"/>
      <c r="C113" s="3"/>
      <c r="D113" s="3"/>
      <c r="E113" s="6"/>
    </row>
    <row r="114" spans="1:5" ht="15.75" x14ac:dyDescent="0.25">
      <c r="A114" s="5"/>
      <c r="B114" s="7"/>
      <c r="C114" s="3"/>
      <c r="D114" s="3"/>
      <c r="E114" s="6"/>
    </row>
    <row r="115" spans="1:5" ht="15.75" x14ac:dyDescent="0.25">
      <c r="A115" s="5"/>
      <c r="B115" s="7"/>
      <c r="C115" s="3"/>
      <c r="D115" s="3"/>
      <c r="E115" s="6"/>
    </row>
    <row r="116" spans="1:5" ht="15.75" x14ac:dyDescent="0.25">
      <c r="A116" s="5"/>
      <c r="B116" s="7"/>
      <c r="C116" s="3"/>
      <c r="D116" s="3"/>
      <c r="E116" s="6"/>
    </row>
    <row r="117" spans="1:5" ht="15.75" x14ac:dyDescent="0.25">
      <c r="A117" s="5"/>
      <c r="B117" s="7"/>
      <c r="C117" s="3"/>
      <c r="D117" s="3"/>
      <c r="E117" s="6"/>
    </row>
    <row r="118" spans="1:5" ht="15.75" x14ac:dyDescent="0.25">
      <c r="A118" s="5"/>
      <c r="B118" s="7"/>
      <c r="C118" s="3"/>
      <c r="D118" s="3"/>
      <c r="E118" s="6"/>
    </row>
    <row r="119" spans="1:5" ht="15.75" x14ac:dyDescent="0.25">
      <c r="A119" s="5"/>
      <c r="B119" s="7"/>
      <c r="C119" s="3"/>
      <c r="D119" s="3"/>
      <c r="E119" s="6"/>
    </row>
    <row r="120" spans="1:5" ht="15.75" x14ac:dyDescent="0.25">
      <c r="A120" s="5"/>
      <c r="B120" s="7"/>
      <c r="C120" s="3"/>
      <c r="D120" s="3"/>
      <c r="E120" s="6"/>
    </row>
    <row r="121" spans="1:5" ht="15.75" x14ac:dyDescent="0.25">
      <c r="A121" s="5"/>
      <c r="B121" s="7"/>
      <c r="C121" s="3"/>
      <c r="D121" s="3"/>
      <c r="E121" s="6"/>
    </row>
    <row r="122" spans="1:5" ht="15.75" x14ac:dyDescent="0.25">
      <c r="A122" s="5"/>
      <c r="B122" s="7"/>
      <c r="C122" s="3"/>
      <c r="D122" s="3"/>
      <c r="E122" s="6"/>
    </row>
    <row r="123" spans="1:5" ht="15.75" x14ac:dyDescent="0.25">
      <c r="A123" s="5"/>
      <c r="B123" s="7"/>
      <c r="C123" s="3"/>
      <c r="D123" s="3"/>
      <c r="E123" s="6"/>
    </row>
    <row r="124" spans="1:5" ht="15.75" x14ac:dyDescent="0.25">
      <c r="A124" s="5"/>
      <c r="B124" s="7"/>
      <c r="C124" s="3"/>
      <c r="D124" s="3"/>
      <c r="E124" s="6"/>
    </row>
    <row r="125" spans="1:5" ht="15.75" x14ac:dyDescent="0.25">
      <c r="A125" s="5"/>
      <c r="B125" s="7"/>
      <c r="C125" s="3"/>
      <c r="D125" s="3"/>
      <c r="E125" s="6"/>
    </row>
  </sheetData>
  <sheetProtection sheet="1" objects="1" scenarios="1"/>
  <mergeCells count="29">
    <mergeCell ref="A2:E2"/>
    <mergeCell ref="B9:E9"/>
    <mergeCell ref="A4:E4"/>
    <mergeCell ref="A3:E3"/>
    <mergeCell ref="B11:E11"/>
    <mergeCell ref="B7:E7"/>
    <mergeCell ref="B8:E8"/>
    <mergeCell ref="B10:E10"/>
    <mergeCell ref="B22:E22"/>
    <mergeCell ref="A97:B97"/>
    <mergeCell ref="A99:B99"/>
    <mergeCell ref="A101:B101"/>
    <mergeCell ref="A92:B92"/>
    <mergeCell ref="A93:B93"/>
    <mergeCell ref="A95:B95"/>
    <mergeCell ref="D92:E92"/>
    <mergeCell ref="D93:E93"/>
    <mergeCell ref="D94:E94"/>
    <mergeCell ref="D101:E101"/>
    <mergeCell ref="A98:B98"/>
    <mergeCell ref="A94:B94"/>
    <mergeCell ref="A96:B96"/>
    <mergeCell ref="C88:E88"/>
    <mergeCell ref="A89:E90"/>
    <mergeCell ref="D99:E99"/>
    <mergeCell ref="D98:E98"/>
    <mergeCell ref="D97:E97"/>
    <mergeCell ref="D96:E96"/>
    <mergeCell ref="D95:E95"/>
  </mergeCells>
  <dataValidations count="3">
    <dataValidation type="list" allowBlank="1" showInputMessage="1" showErrorMessage="1" sqref="B52:B53 B80:B82 B76:B78 B71:B73 B69 B61:B62 B59 B56 B37 B46:B47 B50 B19">
      <formula1>$G$1:$G$2</formula1>
    </dataValidation>
    <dataValidation type="list" allowBlank="1" showInputMessage="1" showErrorMessage="1" sqref="B58 B63">
      <formula1>$G$5:$G$7</formula1>
    </dataValidation>
    <dataValidation type="list" allowBlank="1" showInputMessage="1" showErrorMessage="1" sqref="B79">
      <formula1>$G$1:$G$3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workbookViewId="0">
      <selection activeCell="C23" sqref="C23"/>
    </sheetView>
  </sheetViews>
  <sheetFormatPr defaultRowHeight="15" x14ac:dyDescent="0.25"/>
  <cols>
    <col min="1" max="1" width="14.42578125" customWidth="1"/>
    <col min="2" max="2" width="11.5703125" customWidth="1"/>
    <col min="3" max="3" width="13.7109375" customWidth="1"/>
    <col min="5" max="5" width="14" customWidth="1"/>
    <col min="7" max="7" width="13.28515625" customWidth="1"/>
  </cols>
  <sheetData>
    <row r="1" spans="1:7" ht="28.5" customHeight="1" x14ac:dyDescent="0.25">
      <c r="A1" s="102" t="s">
        <v>70</v>
      </c>
      <c r="B1" s="102"/>
      <c r="C1" s="102"/>
    </row>
    <row r="2" spans="1:7" x14ac:dyDescent="0.25">
      <c r="C2" t="s">
        <v>74</v>
      </c>
    </row>
    <row r="3" spans="1:7" x14ac:dyDescent="0.25">
      <c r="A3" s="100" t="s">
        <v>71</v>
      </c>
      <c r="B3">
        <v>0.5</v>
      </c>
      <c r="C3">
        <v>32</v>
      </c>
    </row>
    <row r="4" spans="1:7" x14ac:dyDescent="0.25">
      <c r="A4" s="100"/>
      <c r="B4">
        <v>1</v>
      </c>
      <c r="C4">
        <v>132</v>
      </c>
    </row>
    <row r="5" spans="1:7" x14ac:dyDescent="0.25">
      <c r="A5" s="100"/>
      <c r="B5">
        <v>2</v>
      </c>
      <c r="C5">
        <v>603</v>
      </c>
    </row>
    <row r="6" spans="1:7" x14ac:dyDescent="0.25">
      <c r="A6" s="100"/>
      <c r="B6">
        <v>2.5</v>
      </c>
      <c r="C6">
        <v>981</v>
      </c>
    </row>
    <row r="7" spans="1:7" x14ac:dyDescent="0.25">
      <c r="A7" s="100"/>
      <c r="B7">
        <v>3</v>
      </c>
      <c r="C7">
        <v>1460</v>
      </c>
    </row>
    <row r="8" spans="1:7" x14ac:dyDescent="0.25">
      <c r="A8" s="100"/>
      <c r="B8">
        <v>4</v>
      </c>
      <c r="C8">
        <v>2780</v>
      </c>
    </row>
    <row r="11" spans="1:7" x14ac:dyDescent="0.25">
      <c r="A11" s="101" t="s">
        <v>72</v>
      </c>
      <c r="B11" s="101"/>
      <c r="C11" s="101"/>
      <c r="D11" s="101"/>
      <c r="E11" s="101"/>
      <c r="F11" s="101"/>
      <c r="G11" s="101"/>
    </row>
    <row r="12" spans="1:7" x14ac:dyDescent="0.25">
      <c r="C12" t="s">
        <v>74</v>
      </c>
      <c r="E12" s="61"/>
      <c r="F12" s="61"/>
      <c r="G12" s="61" t="s">
        <v>74</v>
      </c>
    </row>
    <row r="13" spans="1:7" ht="15" customHeight="1" x14ac:dyDescent="0.25">
      <c r="A13" s="100" t="s">
        <v>73</v>
      </c>
      <c r="B13" t="s">
        <v>75</v>
      </c>
      <c r="C13">
        <v>181</v>
      </c>
      <c r="E13" s="100" t="s">
        <v>79</v>
      </c>
      <c r="F13" s="61" t="s">
        <v>75</v>
      </c>
      <c r="G13" s="61">
        <v>255</v>
      </c>
    </row>
    <row r="14" spans="1:7" x14ac:dyDescent="0.25">
      <c r="A14" s="100"/>
      <c r="B14" t="s">
        <v>76</v>
      </c>
      <c r="C14">
        <v>383</v>
      </c>
      <c r="E14" s="100"/>
      <c r="F14" s="61" t="s">
        <v>76</v>
      </c>
      <c r="G14" s="61">
        <v>543</v>
      </c>
    </row>
    <row r="15" spans="1:7" x14ac:dyDescent="0.25">
      <c r="A15" s="100"/>
      <c r="B15" t="s">
        <v>77</v>
      </c>
      <c r="C15">
        <v>665</v>
      </c>
      <c r="E15" s="100"/>
      <c r="F15" s="61" t="s">
        <v>77</v>
      </c>
      <c r="G15" s="61">
        <v>936</v>
      </c>
    </row>
    <row r="16" spans="1:7" x14ac:dyDescent="0.25">
      <c r="A16" s="100"/>
      <c r="B16" t="s">
        <v>78</v>
      </c>
      <c r="C16">
        <v>1020</v>
      </c>
      <c r="E16" s="100"/>
      <c r="F16" s="61" t="s">
        <v>78</v>
      </c>
      <c r="G16" s="61">
        <v>1440</v>
      </c>
    </row>
    <row r="17" spans="1:4" x14ac:dyDescent="0.25">
      <c r="A17" s="63"/>
    </row>
    <row r="18" spans="1:4" ht="37.5" customHeight="1" x14ac:dyDescent="0.25">
      <c r="A18" s="100" t="s">
        <v>80</v>
      </c>
      <c r="B18" s="100"/>
      <c r="C18" s="100"/>
      <c r="D18" s="100"/>
    </row>
    <row r="19" spans="1:4" x14ac:dyDescent="0.25">
      <c r="C19" s="61" t="s">
        <v>74</v>
      </c>
    </row>
    <row r="20" spans="1:4" ht="15" customHeight="1" x14ac:dyDescent="0.25">
      <c r="A20" s="100" t="s">
        <v>81</v>
      </c>
      <c r="B20">
        <v>2</v>
      </c>
      <c r="C20">
        <v>765</v>
      </c>
    </row>
    <row r="21" spans="1:4" x14ac:dyDescent="0.25">
      <c r="A21" s="100"/>
      <c r="B21">
        <v>3</v>
      </c>
      <c r="C21">
        <v>2340</v>
      </c>
    </row>
    <row r="22" spans="1:4" x14ac:dyDescent="0.25">
      <c r="A22" s="100"/>
      <c r="B22">
        <v>4</v>
      </c>
      <c r="C22">
        <v>4890</v>
      </c>
    </row>
    <row r="23" spans="1:4" x14ac:dyDescent="0.25">
      <c r="A23" s="63"/>
    </row>
  </sheetData>
  <mergeCells count="7">
    <mergeCell ref="A1:C1"/>
    <mergeCell ref="A18:D18"/>
    <mergeCell ref="A20:A22"/>
    <mergeCell ref="A3:A8"/>
    <mergeCell ref="A13:A16"/>
    <mergeCell ref="E13:E16"/>
    <mergeCell ref="A11:G1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Entire form</vt:lpstr>
      <vt:lpstr>Sizing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Young, Leah</dc:creator>
  <cp:lastModifiedBy>Young, Leah</cp:lastModifiedBy>
  <dcterms:created xsi:type="dcterms:W3CDTF">2011-12-08T17:17:08Z</dcterms:created>
  <dcterms:modified xsi:type="dcterms:W3CDTF">2011-12-12T19:48:26Z</dcterms:modified>
</cp:coreProperties>
</file>